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85" yWindow="645" windowWidth="8595" windowHeight="10800" tabRatio="912" activeTab="2"/>
  </bookViews>
  <sheets>
    <sheet name="PROTOKOL" sheetId="20" r:id="rId1"/>
    <sheet name="pLIVAČI" sheetId="24" r:id="rId2"/>
    <sheet name="1a" sheetId="33" r:id="rId3"/>
    <sheet name="1b" sheetId="36" r:id="rId4"/>
    <sheet name="2a" sheetId="37" r:id="rId5"/>
    <sheet name="2b" sheetId="38" r:id="rId6"/>
    <sheet name="3a" sheetId="39" r:id="rId7"/>
    <sheet name="3b" sheetId="40" r:id="rId8"/>
    <sheet name="ŠTAFETA" sheetId="19" r:id="rId9"/>
    <sheet name="01A" sheetId="25" r:id="rId10"/>
    <sheet name="01B" sheetId="18" r:id="rId11"/>
    <sheet name="02A" sheetId="11" r:id="rId12"/>
    <sheet name="02B" sheetId="15" r:id="rId13"/>
    <sheet name="03A" sheetId="27" r:id="rId14"/>
    <sheet name="03B" sheetId="35" r:id="rId15"/>
    <sheet name="List1" sheetId="34" state="hidden" r:id="rId16"/>
    <sheet name="Medalje" sheetId="41" r:id="rId17"/>
  </sheets>
  <definedNames>
    <definedName name="_xlnm.Print_Titles" localSheetId="9">'01A'!$1:$3</definedName>
    <definedName name="_xlnm.Print_Titles" localSheetId="10">'01B'!$1:$3</definedName>
    <definedName name="_xlnm.Print_Titles" localSheetId="11">'02A'!$1:$3</definedName>
    <definedName name="_xlnm.Print_Titles" localSheetId="12">'02B'!$19:$19</definedName>
    <definedName name="_xlnm.Print_Titles" localSheetId="2">'1a'!$1:$4</definedName>
    <definedName name="_xlnm.Print_Titles" localSheetId="3">'1b'!$1:$4</definedName>
    <definedName name="_xlnm.Print_Titles" localSheetId="4">'2a'!$1:$4</definedName>
    <definedName name="_xlnm.Print_Titles" localSheetId="5">'2b'!$1:$4</definedName>
    <definedName name="_xlnm.Print_Titles" localSheetId="6">'3a'!$1:$4</definedName>
    <definedName name="_xlnm.Print_Titles" localSheetId="7">'3b'!$1:$4</definedName>
    <definedName name="_xlnm.Print_Area" localSheetId="2">'1a'!$A$1:$G$28</definedName>
    <definedName name="_xlnm.Print_Area" localSheetId="3">'1b'!$A$1:$G$13</definedName>
    <definedName name="_xlnm.Print_Area" localSheetId="4">'2a'!$A$1:$G$69</definedName>
    <definedName name="_xlnm.Print_Area" localSheetId="5">'2b'!$A$1:$G$24</definedName>
    <definedName name="_xlnm.Print_Area" localSheetId="6">'3a'!$A$1:$G$33</definedName>
    <definedName name="_xlnm.Print_Area" localSheetId="7">'3b'!$A$1:$G$19</definedName>
    <definedName name="_xlnm.Print_Area" localSheetId="8">ŠTAFETA!$I$1:$O$8</definedName>
  </definedNames>
  <calcPr calcId="145621"/>
</workbook>
</file>

<file path=xl/calcChain.xml><?xml version="1.0" encoding="utf-8"?>
<calcChain xmlns="http://schemas.openxmlformats.org/spreadsheetml/2006/main">
  <c r="H20" i="33" l="1"/>
  <c r="I20" i="33" s="1"/>
  <c r="H9" i="37"/>
  <c r="H14" i="37"/>
  <c r="H8" i="37"/>
  <c r="H11" i="37"/>
  <c r="H7" i="37"/>
  <c r="H5" i="37"/>
  <c r="H70" i="37"/>
  <c r="H10" i="37"/>
  <c r="I9" i="37"/>
  <c r="I14" i="37"/>
  <c r="I8" i="37"/>
  <c r="I11" i="37"/>
  <c r="I7" i="37"/>
  <c r="I5" i="37"/>
  <c r="I70" i="37"/>
  <c r="I10" i="37"/>
  <c r="H137" i="24" l="1"/>
  <c r="I137" i="24" s="1"/>
  <c r="H173" i="24"/>
  <c r="I173" i="24" s="1"/>
  <c r="H3" i="24"/>
  <c r="H71" i="24"/>
  <c r="I71" i="24" s="1"/>
  <c r="H85" i="24"/>
  <c r="H4" i="24"/>
  <c r="H32" i="24"/>
  <c r="H40" i="24"/>
  <c r="H87" i="24"/>
  <c r="H168" i="24"/>
  <c r="H130" i="24"/>
  <c r="H153" i="24"/>
  <c r="H169" i="24"/>
  <c r="H189" i="24"/>
  <c r="H190" i="24"/>
  <c r="H191" i="24"/>
  <c r="H192" i="24"/>
  <c r="H193" i="24"/>
  <c r="H194" i="24"/>
  <c r="H195" i="24"/>
  <c r="H196" i="24"/>
  <c r="H197" i="24"/>
  <c r="H198" i="24"/>
  <c r="H199" i="24"/>
  <c r="H200" i="24"/>
  <c r="H201" i="24"/>
  <c r="H202" i="24"/>
  <c r="H203" i="24"/>
  <c r="H204" i="24"/>
  <c r="H205" i="24"/>
  <c r="H206" i="24"/>
  <c r="H207" i="24"/>
  <c r="H208" i="24"/>
  <c r="H209" i="24"/>
  <c r="H210" i="24"/>
  <c r="H211" i="24"/>
  <c r="H212" i="24"/>
  <c r="H213" i="24"/>
  <c r="H214" i="24"/>
  <c r="H215" i="24"/>
  <c r="H216" i="24"/>
  <c r="I3" i="24"/>
  <c r="I85" i="24"/>
  <c r="I4" i="24"/>
  <c r="I32" i="24"/>
  <c r="I40" i="24"/>
  <c r="I87" i="24"/>
  <c r="I168" i="24"/>
  <c r="I130" i="24"/>
  <c r="I153" i="24"/>
  <c r="I169" i="24"/>
  <c r="I189" i="24"/>
  <c r="I190" i="24"/>
  <c r="I191" i="24"/>
  <c r="I192" i="24"/>
  <c r="I193" i="24"/>
  <c r="I194" i="24"/>
  <c r="I195" i="24"/>
  <c r="I196" i="24"/>
  <c r="I197" i="24"/>
  <c r="I198" i="24"/>
  <c r="I199" i="24"/>
  <c r="I200" i="24"/>
  <c r="I201" i="24"/>
  <c r="I202" i="24"/>
  <c r="I203" i="24"/>
  <c r="I204" i="24"/>
  <c r="I205" i="24"/>
  <c r="I206" i="24"/>
  <c r="I207" i="24"/>
  <c r="I208" i="24"/>
  <c r="I209" i="24"/>
  <c r="I210" i="24"/>
  <c r="I211" i="24"/>
  <c r="I212" i="24"/>
  <c r="I213" i="24"/>
  <c r="I214" i="24"/>
  <c r="I215" i="24"/>
  <c r="I216" i="24"/>
  <c r="H11" i="40"/>
  <c r="I11" i="40" s="1"/>
  <c r="H18" i="40"/>
  <c r="I18" i="40" s="1"/>
  <c r="H10" i="40"/>
  <c r="I10" i="40" s="1"/>
  <c r="H17" i="40"/>
  <c r="I17" i="40" s="1"/>
  <c r="H8" i="40"/>
  <c r="I8" i="40" s="1"/>
  <c r="H12" i="40"/>
  <c r="I12" i="40" s="1"/>
  <c r="H7" i="40"/>
  <c r="I7" i="40" s="1"/>
  <c r="H15" i="40"/>
  <c r="I15" i="40" s="1"/>
  <c r="H13" i="40"/>
  <c r="I13" i="40" s="1"/>
  <c r="H19" i="40"/>
  <c r="I19" i="40" s="1"/>
  <c r="H5" i="40"/>
  <c r="I5" i="40" s="1"/>
  <c r="H6" i="40"/>
  <c r="I6" i="40" s="1"/>
  <c r="H14" i="40"/>
  <c r="I14" i="40" s="1"/>
  <c r="H9" i="40"/>
  <c r="I9" i="40" s="1"/>
  <c r="H16" i="40"/>
  <c r="I16" i="40" s="1"/>
  <c r="H7" i="39"/>
  <c r="I7" i="39" s="1"/>
  <c r="H27" i="39"/>
  <c r="I27" i="39" s="1"/>
  <c r="H21" i="39"/>
  <c r="I21" i="39" s="1"/>
  <c r="H28" i="39"/>
  <c r="I28" i="39" s="1"/>
  <c r="H10" i="39"/>
  <c r="I10" i="39" s="1"/>
  <c r="H24" i="39"/>
  <c r="I24" i="39" s="1"/>
  <c r="H22" i="39"/>
  <c r="I22" i="39" s="1"/>
  <c r="H31" i="39"/>
  <c r="I31" i="39" s="1"/>
  <c r="H15" i="39"/>
  <c r="I15" i="39" s="1"/>
  <c r="H13" i="39"/>
  <c r="I13" i="39" s="1"/>
  <c r="H29" i="39"/>
  <c r="I29" i="39" s="1"/>
  <c r="H30" i="39"/>
  <c r="I30" i="39" s="1"/>
  <c r="H5" i="39"/>
  <c r="I5" i="39" s="1"/>
  <c r="H8" i="39"/>
  <c r="I8" i="39" s="1"/>
  <c r="H18" i="39"/>
  <c r="I18" i="39" s="1"/>
  <c r="H12" i="39"/>
  <c r="I12" i="39" s="1"/>
  <c r="H16" i="39"/>
  <c r="I16" i="39" s="1"/>
  <c r="H25" i="39"/>
  <c r="I25" i="39" s="1"/>
  <c r="H26" i="39"/>
  <c r="I26" i="39" s="1"/>
  <c r="H20" i="39"/>
  <c r="I20" i="39" s="1"/>
  <c r="H17" i="39"/>
  <c r="I17" i="39" s="1"/>
  <c r="H32" i="39"/>
  <c r="I32" i="39" s="1"/>
  <c r="H33" i="39"/>
  <c r="I33" i="39" s="1"/>
  <c r="H14" i="39"/>
  <c r="I14" i="39" s="1"/>
  <c r="H6" i="39"/>
  <c r="I6" i="39" s="1"/>
  <c r="H19" i="39"/>
  <c r="I19" i="39" s="1"/>
  <c r="H9" i="39"/>
  <c r="I9" i="39" s="1"/>
  <c r="H23" i="39"/>
  <c r="I23" i="39" s="1"/>
  <c r="H11" i="39"/>
  <c r="I11" i="39" s="1"/>
  <c r="H13" i="38"/>
  <c r="I13" i="38" s="1"/>
  <c r="H21" i="38"/>
  <c r="I21" i="38" s="1"/>
  <c r="H22" i="38"/>
  <c r="I22" i="38" s="1"/>
  <c r="H15" i="38"/>
  <c r="I15" i="38" s="1"/>
  <c r="H18" i="38"/>
  <c r="I18" i="38" s="1"/>
  <c r="H17" i="38"/>
  <c r="I17" i="38" s="1"/>
  <c r="H19" i="38"/>
  <c r="I19" i="38" s="1"/>
  <c r="H20" i="38"/>
  <c r="I20" i="38" s="1"/>
  <c r="H14" i="38"/>
  <c r="I14" i="38" s="1"/>
  <c r="H11" i="38"/>
  <c r="I11" i="38" s="1"/>
  <c r="H16" i="38"/>
  <c r="I16" i="38" s="1"/>
  <c r="H9" i="38"/>
  <c r="I9" i="38" s="1"/>
  <c r="H12" i="38"/>
  <c r="I12" i="38" s="1"/>
  <c r="H8" i="38"/>
  <c r="I8" i="38" s="1"/>
  <c r="H10" i="38"/>
  <c r="I10" i="38" s="1"/>
  <c r="H7" i="38"/>
  <c r="I7" i="38" s="1"/>
  <c r="H5" i="38"/>
  <c r="I5" i="38" s="1"/>
  <c r="H24" i="38"/>
  <c r="I24" i="38" s="1"/>
  <c r="H6" i="38"/>
  <c r="I6" i="38" s="1"/>
  <c r="H23" i="38"/>
  <c r="I23" i="38" s="1"/>
  <c r="H15" i="37"/>
  <c r="I15" i="37" s="1"/>
  <c r="H69" i="37"/>
  <c r="I69" i="37" s="1"/>
  <c r="H60" i="37"/>
  <c r="I60" i="37" s="1"/>
  <c r="H59" i="37"/>
  <c r="I59" i="37" s="1"/>
  <c r="H44" i="37"/>
  <c r="I44" i="37" s="1"/>
  <c r="H61" i="37"/>
  <c r="I61" i="37" s="1"/>
  <c r="H62" i="37"/>
  <c r="I62" i="37" s="1"/>
  <c r="H52" i="37"/>
  <c r="I52" i="37" s="1"/>
  <c r="H63" i="37"/>
  <c r="I63" i="37" s="1"/>
  <c r="H35" i="37"/>
  <c r="I35" i="37" s="1"/>
  <c r="H51" i="37"/>
  <c r="I51" i="37" s="1"/>
  <c r="H43" i="37"/>
  <c r="I43" i="37" s="1"/>
  <c r="H55" i="37"/>
  <c r="I55" i="37" s="1"/>
  <c r="H50" i="37"/>
  <c r="I50" i="37" s="1"/>
  <c r="H54" i="37"/>
  <c r="I54" i="37" s="1"/>
  <c r="H42" i="37"/>
  <c r="I42" i="37" s="1"/>
  <c r="H45" i="37"/>
  <c r="I45" i="37" s="1"/>
  <c r="H56" i="37"/>
  <c r="I56" i="37" s="1"/>
  <c r="H53" i="37"/>
  <c r="I53" i="37" s="1"/>
  <c r="H12" i="37"/>
  <c r="I12" i="37" s="1"/>
  <c r="H57" i="37"/>
  <c r="I57" i="37" s="1"/>
  <c r="H58" i="37"/>
  <c r="I58" i="37" s="1"/>
  <c r="H65" i="37"/>
  <c r="I65" i="37" s="1"/>
  <c r="H26" i="37"/>
  <c r="I26" i="37" s="1"/>
  <c r="H48" i="37"/>
  <c r="I48" i="37" s="1"/>
  <c r="H21" i="37"/>
  <c r="I21" i="37" s="1"/>
  <c r="H30" i="37"/>
  <c r="I30" i="37" s="1"/>
  <c r="H64" i="37"/>
  <c r="I64" i="37" s="1"/>
  <c r="H49" i="37"/>
  <c r="I49" i="37" s="1"/>
  <c r="H28" i="37"/>
  <c r="I28" i="37" s="1"/>
  <c r="H32" i="37"/>
  <c r="I32" i="37" s="1"/>
  <c r="H47" i="37"/>
  <c r="I47" i="37" s="1"/>
  <c r="H40" i="37"/>
  <c r="I40" i="37" s="1"/>
  <c r="H39" i="37"/>
  <c r="I39" i="37" s="1"/>
  <c r="H41" i="37"/>
  <c r="I41" i="37" s="1"/>
  <c r="H18" i="37"/>
  <c r="I18" i="37" s="1"/>
  <c r="H37" i="37"/>
  <c r="I37" i="37" s="1"/>
  <c r="H6" i="37"/>
  <c r="I6" i="37" s="1"/>
  <c r="H34" i="37"/>
  <c r="I34" i="37" s="1"/>
  <c r="H25" i="37"/>
  <c r="I25" i="37" s="1"/>
  <c r="H27" i="37"/>
  <c r="I27" i="37" s="1"/>
  <c r="H33" i="37"/>
  <c r="I33" i="37" s="1"/>
  <c r="H20" i="37"/>
  <c r="I20" i="37" s="1"/>
  <c r="H31" i="37"/>
  <c r="I31" i="37" s="1"/>
  <c r="H46" i="37"/>
  <c r="I46" i="37" s="1"/>
  <c r="H29" i="37"/>
  <c r="I29" i="37" s="1"/>
  <c r="H17" i="37"/>
  <c r="I17" i="37" s="1"/>
  <c r="H66" i="37"/>
  <c r="I66" i="37" s="1"/>
  <c r="H67" i="37"/>
  <c r="I67" i="37" s="1"/>
  <c r="H13" i="37"/>
  <c r="I13" i="37" s="1"/>
  <c r="H38" i="37"/>
  <c r="I38" i="37" s="1"/>
  <c r="H68" i="37"/>
  <c r="I68" i="37" s="1"/>
  <c r="H23" i="37"/>
  <c r="I23" i="37" s="1"/>
  <c r="H19" i="37"/>
  <c r="I19" i="37" s="1"/>
  <c r="H16" i="37"/>
  <c r="I16" i="37" s="1"/>
  <c r="H22" i="37"/>
  <c r="I22" i="37" s="1"/>
  <c r="H24" i="37"/>
  <c r="I24" i="37" s="1"/>
  <c r="H36" i="37"/>
  <c r="I36" i="37" s="1"/>
  <c r="H10" i="36"/>
  <c r="I10" i="36" s="1"/>
  <c r="H6" i="36"/>
  <c r="I6" i="36" s="1"/>
  <c r="H13" i="36"/>
  <c r="I13" i="36" s="1"/>
  <c r="H12" i="36"/>
  <c r="I12" i="36" s="1"/>
  <c r="H5" i="36"/>
  <c r="I5" i="36" s="1"/>
  <c r="H7" i="36"/>
  <c r="I7" i="36" s="1"/>
  <c r="H8" i="36"/>
  <c r="I8" i="36" s="1"/>
  <c r="H11" i="36"/>
  <c r="I11" i="36" s="1"/>
  <c r="H9" i="36"/>
  <c r="I9" i="36" s="1"/>
  <c r="I29" i="20" l="1"/>
  <c r="H6" i="33" l="1"/>
  <c r="I6" i="33" s="1"/>
  <c r="H23" i="33"/>
  <c r="I23" i="33" s="1"/>
  <c r="H12" i="33"/>
  <c r="I12" i="33" s="1"/>
  <c r="H28" i="33"/>
  <c r="I28" i="33" s="1"/>
  <c r="H9" i="33"/>
  <c r="I9" i="33" s="1"/>
  <c r="H5" i="33"/>
  <c r="I5" i="33" s="1"/>
  <c r="H17" i="33"/>
  <c r="I17" i="33" s="1"/>
  <c r="H10" i="33"/>
  <c r="I10" i="33" s="1"/>
  <c r="H24" i="33"/>
  <c r="I24" i="33" s="1"/>
  <c r="H7" i="33"/>
  <c r="I7" i="33" s="1"/>
  <c r="H11" i="33"/>
  <c r="I11" i="33" s="1"/>
  <c r="H16" i="33"/>
  <c r="I16" i="33" s="1"/>
  <c r="H25" i="33"/>
  <c r="I25" i="33" s="1"/>
  <c r="H14" i="33"/>
  <c r="I14" i="33" s="1"/>
  <c r="H18" i="33"/>
  <c r="I18" i="33" s="1"/>
  <c r="H22" i="33"/>
  <c r="I22" i="33" s="1"/>
  <c r="H8" i="33"/>
  <c r="I8" i="33" s="1"/>
  <c r="H26" i="33"/>
  <c r="I26" i="33" s="1"/>
  <c r="H21" i="33"/>
  <c r="I21" i="33" s="1"/>
  <c r="H27" i="33"/>
  <c r="I27" i="33" s="1"/>
  <c r="H13" i="33"/>
  <c r="I13" i="33" s="1"/>
  <c r="H15" i="33"/>
  <c r="I15" i="33" s="1"/>
  <c r="H19" i="33"/>
  <c r="I19" i="33" s="1"/>
  <c r="H69" i="24" l="1"/>
  <c r="I69" i="24" s="1"/>
  <c r="H177" i="24"/>
  <c r="I177" i="24" s="1"/>
  <c r="H136" i="24"/>
  <c r="I136" i="24" s="1"/>
  <c r="H100" i="24" l="1"/>
  <c r="I100" i="24" s="1"/>
  <c r="H75" i="24"/>
  <c r="I75" i="24" s="1"/>
  <c r="H129" i="24"/>
  <c r="I129" i="24" s="1"/>
  <c r="H9" i="24"/>
  <c r="I9" i="24" s="1"/>
  <c r="H83" i="24"/>
  <c r="I83" i="24" s="1"/>
  <c r="H178" i="24"/>
  <c r="I178" i="24" s="1"/>
  <c r="H92" i="24"/>
  <c r="I92" i="24" s="1"/>
  <c r="H73" i="24"/>
  <c r="I73" i="24" s="1"/>
  <c r="H60" i="24"/>
  <c r="I60" i="24" s="1"/>
  <c r="H131" i="24"/>
  <c r="I131" i="24" s="1"/>
  <c r="H26" i="24"/>
  <c r="I26" i="24" s="1"/>
  <c r="H7" i="24"/>
  <c r="I7" i="24" s="1"/>
  <c r="H167" i="24"/>
  <c r="I167" i="24" s="1"/>
  <c r="H90" i="24"/>
  <c r="I90" i="24" s="1"/>
  <c r="H143" i="24"/>
  <c r="I143" i="24" s="1"/>
  <c r="H135" i="24"/>
  <c r="I135" i="24" s="1"/>
  <c r="H16" i="24"/>
  <c r="I16" i="24" s="1"/>
  <c r="H161" i="24"/>
  <c r="I161" i="24" s="1"/>
  <c r="H62" i="24"/>
  <c r="I62" i="24" s="1"/>
  <c r="H187" i="24"/>
  <c r="I187" i="24" s="1"/>
  <c r="H66" i="24"/>
  <c r="I66" i="24" s="1"/>
  <c r="H11" i="24"/>
  <c r="I11" i="24" s="1"/>
  <c r="H174" i="24"/>
  <c r="I174" i="24" s="1"/>
  <c r="H118" i="24"/>
  <c r="I118" i="24" s="1"/>
  <c r="H170" i="24"/>
  <c r="I170" i="24" s="1"/>
  <c r="H52" i="24"/>
  <c r="I52" i="24" s="1"/>
  <c r="H18" i="24"/>
  <c r="I18" i="24" s="1"/>
  <c r="H56" i="24"/>
  <c r="I56" i="24" s="1"/>
  <c r="H141" i="24"/>
  <c r="I141" i="24" s="1"/>
  <c r="H70" i="24"/>
  <c r="I70" i="24" s="1"/>
  <c r="H144" i="24"/>
  <c r="I144" i="24" s="1"/>
  <c r="H33" i="24"/>
  <c r="I33" i="24" s="1"/>
  <c r="H44" i="24"/>
  <c r="I44" i="24" s="1"/>
  <c r="H77" i="24"/>
  <c r="I77" i="24" s="1"/>
  <c r="H94" i="24"/>
  <c r="I94" i="24" s="1"/>
  <c r="H63" i="24"/>
  <c r="I63" i="24" s="1"/>
  <c r="H159" i="24"/>
  <c r="I159" i="24" s="1"/>
  <c r="H148" i="24"/>
  <c r="I148" i="24" s="1"/>
  <c r="H34" i="24"/>
  <c r="I34" i="24" s="1"/>
  <c r="H114" i="24"/>
  <c r="I114" i="24" s="1"/>
  <c r="H123" i="24"/>
  <c r="I123" i="24" s="1"/>
  <c r="H19" i="24"/>
  <c r="I19" i="24" s="1"/>
  <c r="H113" i="24"/>
  <c r="I113" i="24" s="1"/>
  <c r="H67" i="24"/>
  <c r="I67" i="24" s="1"/>
  <c r="H61" i="24"/>
  <c r="I61" i="24" s="1"/>
  <c r="H119" i="24"/>
  <c r="I119" i="24" s="1"/>
  <c r="H116" i="24"/>
  <c r="I116" i="24" s="1"/>
  <c r="H138" i="24"/>
  <c r="I138" i="24" s="1"/>
  <c r="H185" i="24"/>
  <c r="I185" i="24" s="1"/>
  <c r="H13" i="24"/>
  <c r="I13" i="24" s="1"/>
  <c r="H79" i="24"/>
  <c r="I79" i="24" s="1"/>
  <c r="H99" i="24"/>
  <c r="I99" i="24" s="1"/>
  <c r="H15" i="24"/>
  <c r="I15" i="24" s="1"/>
  <c r="H27" i="24"/>
  <c r="I27" i="24" s="1"/>
  <c r="H68" i="24"/>
  <c r="I68" i="24" s="1"/>
  <c r="H82" i="24"/>
  <c r="I82" i="24" s="1"/>
  <c r="H152" i="24"/>
  <c r="I152" i="24" s="1"/>
  <c r="H133" i="24"/>
  <c r="I133" i="24" s="1"/>
  <c r="H53" i="24"/>
  <c r="I53" i="24" s="1"/>
  <c r="H57" i="24"/>
  <c r="I57" i="24" s="1"/>
  <c r="H2" i="24"/>
  <c r="I2" i="24" s="1"/>
  <c r="H12" i="24"/>
  <c r="I12" i="24" s="1"/>
  <c r="H25" i="24"/>
  <c r="I25" i="24" s="1"/>
  <c r="H80" i="24"/>
  <c r="I80" i="24" s="1"/>
  <c r="H43" i="24"/>
  <c r="I43" i="24" s="1"/>
  <c r="H88" i="24"/>
  <c r="I88" i="24" s="1"/>
  <c r="H124" i="24"/>
  <c r="I124" i="24" s="1"/>
  <c r="H183" i="24"/>
  <c r="I183" i="24" s="1"/>
  <c r="H37" i="24"/>
  <c r="I37" i="24" s="1"/>
  <c r="H149" i="24"/>
  <c r="I149" i="24" s="1"/>
  <c r="H58" i="24"/>
  <c r="I58" i="24" s="1"/>
  <c r="H102" i="24"/>
  <c r="I102" i="24" s="1"/>
  <c r="H127" i="24"/>
  <c r="I127" i="24" s="1"/>
  <c r="H163" i="24"/>
  <c r="I163" i="24" s="1"/>
  <c r="H175" i="24"/>
  <c r="I175" i="24" s="1"/>
  <c r="H38" i="24"/>
  <c r="I38" i="24" s="1"/>
  <c r="H110" i="24"/>
  <c r="I110" i="24" s="1"/>
  <c r="H188" i="24"/>
  <c r="I188" i="24" s="1"/>
  <c r="H42" i="24"/>
  <c r="I42" i="24" s="1"/>
  <c r="H172" i="24"/>
  <c r="I172" i="24" s="1"/>
  <c r="H84" i="24"/>
  <c r="I84" i="24" s="1"/>
  <c r="H128" i="24"/>
  <c r="I128" i="24" s="1"/>
  <c r="H41" i="24"/>
  <c r="I41" i="24" s="1"/>
  <c r="H164" i="24"/>
  <c r="I164" i="24" s="1"/>
  <c r="H20" i="24"/>
  <c r="I20" i="24" s="1"/>
  <c r="H10" i="24"/>
  <c r="I10" i="24" s="1"/>
  <c r="H106" i="24"/>
  <c r="I106" i="24" s="1"/>
  <c r="H46" i="24"/>
  <c r="I46" i="24" s="1"/>
  <c r="H14" i="24"/>
  <c r="I14" i="24" s="1"/>
  <c r="H59" i="24"/>
  <c r="I59" i="24" s="1"/>
  <c r="H49" i="24"/>
  <c r="I49" i="24" s="1"/>
  <c r="H117" i="24"/>
  <c r="I117" i="24" s="1"/>
  <c r="H72" i="24"/>
  <c r="I72" i="24" s="1"/>
  <c r="H166" i="24"/>
  <c r="I166" i="24" s="1"/>
  <c r="H8" i="24"/>
  <c r="I8" i="24" s="1"/>
  <c r="H50" i="24"/>
  <c r="I50" i="24" s="1"/>
  <c r="H145" i="24"/>
  <c r="I145" i="24" s="1"/>
  <c r="H176" i="24"/>
  <c r="I176" i="24" s="1"/>
  <c r="H86" i="24"/>
  <c r="I86" i="24" s="1"/>
  <c r="H156" i="24"/>
  <c r="I156" i="24" s="1"/>
  <c r="H165" i="24"/>
  <c r="I165" i="24" s="1"/>
  <c r="H134" i="24"/>
  <c r="I134" i="24" s="1"/>
  <c r="H104" i="24"/>
  <c r="I104" i="24" s="1"/>
  <c r="H139" i="24"/>
  <c r="I139" i="24" s="1"/>
  <c r="H180" i="24"/>
  <c r="I180" i="24" s="1"/>
  <c r="H125" i="24"/>
  <c r="I125" i="24" s="1"/>
  <c r="H45" i="24"/>
  <c r="I45" i="24" s="1"/>
  <c r="H47" i="24"/>
  <c r="I47" i="24" s="1"/>
  <c r="H107" i="24"/>
  <c r="I107" i="24" s="1"/>
  <c r="H155" i="24"/>
  <c r="I155" i="24" s="1"/>
  <c r="H182" i="24"/>
  <c r="I182" i="24" s="1"/>
  <c r="H181" i="24"/>
  <c r="I181" i="24" s="1"/>
  <c r="H96" i="24"/>
  <c r="I96" i="24" s="1"/>
  <c r="H108" i="24"/>
  <c r="I108" i="24" s="1"/>
  <c r="H64" i="24"/>
  <c r="I64" i="24" s="1"/>
  <c r="H76" i="24"/>
  <c r="I76" i="24" s="1"/>
  <c r="H154" i="24"/>
  <c r="I154" i="24" s="1"/>
  <c r="H171" i="24"/>
  <c r="I171" i="24" s="1"/>
  <c r="H115" i="24"/>
  <c r="I115" i="24" s="1"/>
  <c r="H101" i="24"/>
  <c r="I101" i="24" s="1"/>
  <c r="H81" i="24"/>
  <c r="I81" i="24" s="1"/>
  <c r="H93" i="24"/>
  <c r="I93" i="24" s="1"/>
  <c r="H55" i="24"/>
  <c r="I55" i="24" s="1"/>
  <c r="H147" i="24"/>
  <c r="I147" i="24" s="1"/>
  <c r="H126" i="24"/>
  <c r="I126" i="24" s="1"/>
  <c r="H54" i="24"/>
  <c r="I54" i="24" s="1"/>
  <c r="H162" i="24"/>
  <c r="I162" i="24" s="1"/>
  <c r="H21" i="24"/>
  <c r="I21" i="24" s="1"/>
  <c r="H30" i="24"/>
  <c r="I30" i="24" s="1"/>
  <c r="H179" i="24"/>
  <c r="I179" i="24" s="1"/>
  <c r="H36" i="24"/>
  <c r="I36" i="24" s="1"/>
  <c r="H74" i="24"/>
  <c r="I74" i="24" s="1"/>
  <c r="H158" i="24"/>
  <c r="I158" i="24" s="1"/>
  <c r="H142" i="24"/>
  <c r="I142" i="24" s="1"/>
  <c r="H111" i="24"/>
  <c r="I111" i="24" s="1"/>
  <c r="H31" i="24"/>
  <c r="I31" i="24" s="1"/>
  <c r="H6" i="24"/>
  <c r="I6" i="24" s="1"/>
  <c r="H35" i="24"/>
  <c r="I35" i="24" s="1"/>
  <c r="H5" i="24"/>
  <c r="I5" i="24" s="1"/>
  <c r="H95" i="24"/>
  <c r="I95" i="24" s="1"/>
  <c r="H157" i="24"/>
  <c r="I157" i="24" s="1"/>
  <c r="H132" i="24"/>
  <c r="I132" i="24" s="1"/>
  <c r="H48" i="24"/>
  <c r="I48" i="24" s="1"/>
  <c r="H97" i="24"/>
  <c r="I97" i="24" s="1"/>
  <c r="H29" i="24"/>
  <c r="I29" i="24" s="1"/>
  <c r="H120" i="24"/>
  <c r="I120" i="24" s="1"/>
  <c r="H184" i="24"/>
  <c r="I184" i="24" s="1"/>
  <c r="H98" i="24"/>
  <c r="I98" i="24" s="1"/>
  <c r="H109" i="24"/>
  <c r="I109" i="24" s="1"/>
  <c r="H51" i="24"/>
  <c r="I51" i="24" s="1"/>
  <c r="H140" i="24"/>
  <c r="I140" i="24" s="1"/>
  <c r="H146" i="24"/>
  <c r="I146" i="24" s="1"/>
  <c r="H65" i="24"/>
  <c r="I65" i="24" s="1"/>
  <c r="H160" i="24"/>
  <c r="I160" i="24" s="1"/>
  <c r="H28" i="24"/>
  <c r="I28" i="24" s="1"/>
  <c r="H121" i="24"/>
  <c r="I121" i="24" s="1"/>
  <c r="H78" i="24"/>
  <c r="I78" i="24" s="1"/>
  <c r="H24" i="24"/>
  <c r="I24" i="24" s="1"/>
  <c r="H23" i="24"/>
  <c r="I23" i="24" s="1"/>
  <c r="H103" i="24"/>
  <c r="I103" i="24" s="1"/>
  <c r="H122" i="24"/>
  <c r="I122" i="24" s="1"/>
  <c r="H17" i="24"/>
  <c r="I17" i="24" s="1"/>
  <c r="H22" i="24"/>
  <c r="I22" i="24" s="1"/>
  <c r="H186" i="24"/>
  <c r="I186" i="24" s="1"/>
  <c r="H91" i="24"/>
  <c r="I91" i="24" s="1"/>
  <c r="H151" i="24"/>
  <c r="I151" i="24" s="1"/>
  <c r="H150" i="24"/>
  <c r="I150" i="24" s="1"/>
  <c r="H39" i="24"/>
  <c r="I39" i="24" s="1"/>
  <c r="H89" i="24"/>
  <c r="I89" i="24" s="1"/>
  <c r="H105" i="24"/>
  <c r="I105" i="24" s="1"/>
  <c r="H112" i="24"/>
  <c r="I112" i="24" s="1"/>
  <c r="D217" i="24"/>
  <c r="G217" i="24"/>
  <c r="H14" i="20" s="1"/>
  <c r="F217" i="24"/>
  <c r="H13" i="20" s="1"/>
  <c r="E217" i="24"/>
  <c r="H12" i="20" s="1"/>
  <c r="I28" i="20"/>
  <c r="I27" i="20"/>
  <c r="I26" i="20"/>
  <c r="I25" i="20"/>
  <c r="I24" i="20"/>
  <c r="L34" i="20" l="1"/>
  <c r="J34" i="20"/>
  <c r="L33" i="20"/>
  <c r="J33" i="20"/>
  <c r="K34" i="20"/>
  <c r="I34" i="20"/>
  <c r="K33" i="20"/>
  <c r="I33" i="20"/>
  <c r="H33" i="20"/>
  <c r="H34" i="20"/>
  <c r="A26" i="20" l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</calcChain>
</file>

<file path=xl/sharedStrings.xml><?xml version="1.0" encoding="utf-8"?>
<sst xmlns="http://schemas.openxmlformats.org/spreadsheetml/2006/main" count="2900" uniqueCount="533">
  <si>
    <t>E</t>
  </si>
  <si>
    <t>KLUB</t>
  </si>
  <si>
    <t>Pr. Vrijeme</t>
  </si>
  <si>
    <t xml:space="preserve">Kategorija </t>
  </si>
  <si>
    <t>C</t>
  </si>
  <si>
    <t>D</t>
  </si>
  <si>
    <t>Ž</t>
  </si>
  <si>
    <t>M</t>
  </si>
  <si>
    <t>A</t>
  </si>
  <si>
    <t>B</t>
  </si>
  <si>
    <t>**********</t>
  </si>
  <si>
    <t>*********</t>
  </si>
  <si>
    <t>**************</t>
  </si>
  <si>
    <t>*******</t>
  </si>
  <si>
    <t>******</t>
  </si>
  <si>
    <t>Sastanak delegata</t>
  </si>
  <si>
    <t>Početak rasplivavanja</t>
  </si>
  <si>
    <t>Priprema za početak</t>
  </si>
  <si>
    <t>Pozdrav Organizatora</t>
  </si>
  <si>
    <t>Himna</t>
  </si>
  <si>
    <t>Početak natjecanja</t>
  </si>
  <si>
    <t xml:space="preserve">Dolazak na bazen </t>
  </si>
  <si>
    <t>PKM</t>
  </si>
  <si>
    <t>VPK</t>
  </si>
  <si>
    <t>PKĐ</t>
  </si>
  <si>
    <t>PKV</t>
  </si>
  <si>
    <t>Skupina 1</t>
  </si>
  <si>
    <t>Skupina 2</t>
  </si>
  <si>
    <t>Skupina 3</t>
  </si>
  <si>
    <t>Skupina 4</t>
  </si>
  <si>
    <t>Skupina 5</t>
  </si>
  <si>
    <t>Skupina 6</t>
  </si>
  <si>
    <t>Skupina 7</t>
  </si>
  <si>
    <t>Skupina 8</t>
  </si>
  <si>
    <t>Skupina 9</t>
  </si>
  <si>
    <t>Skupina 10</t>
  </si>
  <si>
    <t>Skupina 11</t>
  </si>
  <si>
    <t>Skupina 12</t>
  </si>
  <si>
    <t>Skupina 13</t>
  </si>
  <si>
    <t>Skupina 14</t>
  </si>
  <si>
    <t>Skupina 15</t>
  </si>
  <si>
    <t>Mimohod</t>
  </si>
  <si>
    <t>PK Marsonia</t>
  </si>
  <si>
    <t>PK Đakovo</t>
  </si>
  <si>
    <t>Vinkovački PK</t>
  </si>
  <si>
    <t>PK Virovitica</t>
  </si>
  <si>
    <t>Plivača</t>
  </si>
  <si>
    <t>Zlato</t>
  </si>
  <si>
    <t>Srebro</t>
  </si>
  <si>
    <t>Bronca</t>
  </si>
  <si>
    <t>PK Osijek</t>
  </si>
  <si>
    <t>PKO</t>
  </si>
  <si>
    <t>Ime i prezime</t>
  </si>
  <si>
    <t>Godište</t>
  </si>
  <si>
    <t>Spol</t>
  </si>
  <si>
    <t>Klub</t>
  </si>
  <si>
    <t>401</t>
  </si>
  <si>
    <t>402</t>
  </si>
  <si>
    <t>403</t>
  </si>
  <si>
    <t>404</t>
  </si>
  <si>
    <t>405</t>
  </si>
  <si>
    <t>Muški</t>
  </si>
  <si>
    <t>Ženski</t>
  </si>
  <si>
    <t>Priprema starta</t>
  </si>
  <si>
    <t>start</t>
  </si>
  <si>
    <t>Saša Markulić</t>
  </si>
  <si>
    <t>59:99:99</t>
  </si>
  <si>
    <t>Toni Blažević</t>
  </si>
  <si>
    <t>Noa Markulić</t>
  </si>
  <si>
    <t>Dominik Nikolić</t>
  </si>
  <si>
    <t>Toni Svalina</t>
  </si>
  <si>
    <t>Stipe Blažević</t>
  </si>
  <si>
    <t>Stjepan Car</t>
  </si>
  <si>
    <t>Luka Kovačević</t>
  </si>
  <si>
    <t>Ivan Pobrić</t>
  </si>
  <si>
    <t>Petar Barišić</t>
  </si>
  <si>
    <t>Lucas Peterko</t>
  </si>
  <si>
    <t>Dominik Daraždi</t>
  </si>
  <si>
    <t>Bono Iličić</t>
  </si>
  <si>
    <t>Lara Horvat</t>
  </si>
  <si>
    <t>Ema Knežević</t>
  </si>
  <si>
    <t>Dora Posavac</t>
  </si>
  <si>
    <t>Ana Košutić</t>
  </si>
  <si>
    <t>Magdalena Krstić</t>
  </si>
  <si>
    <t>Dorian Vugrek</t>
  </si>
  <si>
    <t>Domagoj Šego</t>
  </si>
  <si>
    <t>Boris Ostović</t>
  </si>
  <si>
    <t>Fran Budimir</t>
  </si>
  <si>
    <t>Antonio Majstorović</t>
  </si>
  <si>
    <t>Marko Polešćuk</t>
  </si>
  <si>
    <t>Filip Pranjković</t>
  </si>
  <si>
    <t>Tomo Petrinić</t>
  </si>
  <si>
    <t>Matej Pfaf</t>
  </si>
  <si>
    <t>Iva Čorak</t>
  </si>
  <si>
    <t>Klara Grgić</t>
  </si>
  <si>
    <t>Klara Dožić</t>
  </si>
  <si>
    <t>Laura Nikolić</t>
  </si>
  <si>
    <t>Lara Križanić</t>
  </si>
  <si>
    <t>Filip Borković</t>
  </si>
  <si>
    <t>Lovro Ladović</t>
  </si>
  <si>
    <t>Matea Barčan</t>
  </si>
  <si>
    <t>Ema Borković</t>
  </si>
  <si>
    <t>Lora Aladrović</t>
  </si>
  <si>
    <t>Elena Wachtler</t>
  </si>
  <si>
    <t>Alka Lulić</t>
  </si>
  <si>
    <t>Larisa Šljivarić</t>
  </si>
  <si>
    <t>Matija Majić</t>
  </si>
  <si>
    <t>Krunoslav Tomičić</t>
  </si>
  <si>
    <t>Antonio Olujević</t>
  </si>
  <si>
    <t>Bruno Hrgović</t>
  </si>
  <si>
    <t>Domagoj Prpić</t>
  </si>
  <si>
    <t>Final</t>
  </si>
  <si>
    <t>Luka Gugić</t>
  </si>
  <si>
    <t>Ira Ivković</t>
  </si>
  <si>
    <t>2004</t>
  </si>
  <si>
    <t>2005</t>
  </si>
  <si>
    <t>napomena</t>
  </si>
  <si>
    <t>Prijava VR</t>
  </si>
  <si>
    <t>FINAL</t>
  </si>
  <si>
    <t xml:space="preserve">Final </t>
  </si>
  <si>
    <t>Napomena</t>
  </si>
  <si>
    <t>2006</t>
  </si>
  <si>
    <t>1</t>
  </si>
  <si>
    <t>VPK 1</t>
  </si>
  <si>
    <t>4</t>
  </si>
  <si>
    <t>VPK 2</t>
  </si>
  <si>
    <t>2</t>
  </si>
  <si>
    <t>3</t>
  </si>
  <si>
    <t>5</t>
  </si>
  <si>
    <t>vrijeme</t>
  </si>
  <si>
    <t>100m Slobodno M</t>
  </si>
  <si>
    <t>100m Slobodno Ž</t>
  </si>
  <si>
    <t>50m Leptir M</t>
  </si>
  <si>
    <t>50m Leptir Ž</t>
  </si>
  <si>
    <t>200m Prsno M</t>
  </si>
  <si>
    <t>200m Prsno Ž</t>
  </si>
  <si>
    <t xml:space="preserve">100m Slobodno </t>
  </si>
  <si>
    <t xml:space="preserve">50m Leptir </t>
  </si>
  <si>
    <t xml:space="preserve">200m Prsno </t>
  </si>
  <si>
    <t>PK Orion</t>
  </si>
  <si>
    <t>ORI</t>
  </si>
  <si>
    <r>
      <t xml:space="preserve">Kategorija A  </t>
    </r>
    <r>
      <rPr>
        <b/>
        <i/>
        <sz val="11"/>
        <color theme="1"/>
        <rFont val="Calibri"/>
        <family val="2"/>
        <charset val="238"/>
        <scheme val="minor"/>
      </rPr>
      <t>Plivači</t>
    </r>
    <r>
      <rPr>
        <sz val="11"/>
        <color theme="1"/>
        <rFont val="Calibri"/>
        <family val="2"/>
        <charset val="238"/>
        <scheme val="minor"/>
      </rPr>
      <t xml:space="preserve"> 1999 i stariji</t>
    </r>
  </si>
  <si>
    <r>
      <t xml:space="preserve">Kategorija B </t>
    </r>
    <r>
      <rPr>
        <b/>
        <i/>
        <sz val="11"/>
        <color theme="1"/>
        <rFont val="Calibri"/>
        <family val="2"/>
        <charset val="238"/>
        <scheme val="minor"/>
      </rPr>
      <t xml:space="preserve"> Plivači </t>
    </r>
    <r>
      <rPr>
        <sz val="11"/>
        <color theme="1"/>
        <rFont val="Calibri"/>
        <family val="2"/>
        <charset val="238"/>
        <scheme val="minor"/>
      </rPr>
      <t>2000 - 2001</t>
    </r>
  </si>
  <si>
    <r>
      <t xml:space="preserve">Kategorija C </t>
    </r>
    <r>
      <rPr>
        <b/>
        <i/>
        <sz val="11"/>
        <color theme="1"/>
        <rFont val="Calibri"/>
        <family val="2"/>
        <charset val="238"/>
        <scheme val="minor"/>
      </rPr>
      <t xml:space="preserve">Plivači </t>
    </r>
    <r>
      <rPr>
        <sz val="11"/>
        <color theme="1"/>
        <rFont val="Calibri"/>
        <family val="2"/>
        <charset val="238"/>
        <scheme val="minor"/>
      </rPr>
      <t>2002 - 2003</t>
    </r>
  </si>
  <si>
    <r>
      <t xml:space="preserve">Kategorija D </t>
    </r>
    <r>
      <rPr>
        <b/>
        <i/>
        <sz val="11"/>
        <color theme="1"/>
        <rFont val="Calibri"/>
        <family val="2"/>
        <charset val="238"/>
        <scheme val="minor"/>
      </rPr>
      <t xml:space="preserve">Plivači </t>
    </r>
    <r>
      <rPr>
        <sz val="11"/>
        <color theme="1"/>
        <rFont val="Calibri"/>
        <family val="2"/>
        <charset val="238"/>
        <scheme val="minor"/>
      </rPr>
      <t>2004 - 2005</t>
    </r>
  </si>
  <si>
    <r>
      <t xml:space="preserve">Kategorija E </t>
    </r>
    <r>
      <rPr>
        <b/>
        <i/>
        <sz val="11"/>
        <color theme="1"/>
        <rFont val="Calibri"/>
        <family val="2"/>
        <charset val="238"/>
        <scheme val="minor"/>
      </rPr>
      <t>Plivači</t>
    </r>
    <r>
      <rPr>
        <sz val="11"/>
        <color theme="1"/>
        <rFont val="Calibri"/>
        <family val="2"/>
        <charset val="238"/>
        <scheme val="minor"/>
      </rPr>
      <t xml:space="preserve"> 2006 i mlađi</t>
    </r>
  </si>
  <si>
    <t>Kategorija A Plivačice 2001 i starije</t>
  </si>
  <si>
    <t>Kategorija B Plivačice 2002 - 2003</t>
  </si>
  <si>
    <t>Kategorija C Plivačice 2004 - 2005</t>
  </si>
  <si>
    <t>Kategorija D Plivačice 2006</t>
  </si>
  <si>
    <t>Kategorija E Plivačice 2007 i mlađe</t>
  </si>
  <si>
    <t>UKUPAN POREDAK Muški</t>
  </si>
  <si>
    <t>UKUPAN POREDAK Ženski</t>
  </si>
  <si>
    <t>Lana Jurić</t>
  </si>
  <si>
    <t>2002</t>
  </si>
  <si>
    <t>2000</t>
  </si>
  <si>
    <t>Marko Jurić</t>
  </si>
  <si>
    <t>Marko Budak</t>
  </si>
  <si>
    <t>2001</t>
  </si>
  <si>
    <t>Alojzije Ćaleta</t>
  </si>
  <si>
    <t>2003</t>
  </si>
  <si>
    <t>Luka Eberhardt</t>
  </si>
  <si>
    <t>Jakov Mišetić</t>
  </si>
  <si>
    <t>1998</t>
  </si>
  <si>
    <t>1999</t>
  </si>
  <si>
    <t>Domagoj Dokuzović</t>
  </si>
  <si>
    <t>Bruno Benčević</t>
  </si>
  <si>
    <t>Andrej Matković</t>
  </si>
  <si>
    <t>Gabrijel Samardžija</t>
  </si>
  <si>
    <t>Lovro Katušić</t>
  </si>
  <si>
    <t>Bono Peić</t>
  </si>
  <si>
    <t>2007</t>
  </si>
  <si>
    <t>2009</t>
  </si>
  <si>
    <t>Lucija Knežević</t>
  </si>
  <si>
    <t>2008</t>
  </si>
  <si>
    <t>Marko Plavšić</t>
  </si>
  <si>
    <t>Lovro Križanić</t>
  </si>
  <si>
    <t>Lucija Pranjković</t>
  </si>
  <si>
    <t>Lovro Požežanac</t>
  </si>
  <si>
    <t>Tomislav Turnaj</t>
  </si>
  <si>
    <t>Petar Turnaj</t>
  </si>
  <si>
    <t>Domagoj Železić</t>
  </si>
  <si>
    <t>Stribor Gvojić</t>
  </si>
  <si>
    <t>Rea Rengel</t>
  </si>
  <si>
    <t>Tiana Grdenić</t>
  </si>
  <si>
    <t>Petar Knežević</t>
  </si>
  <si>
    <t>Domagoj Lešković</t>
  </si>
  <si>
    <t>Leon Lišinski</t>
  </si>
  <si>
    <t>Marko Molnar</t>
  </si>
  <si>
    <t>Filip Ovničević</t>
  </si>
  <si>
    <t>Jevto Stokić</t>
  </si>
  <si>
    <t>Dario Vlahović</t>
  </si>
  <si>
    <t>Petra Bilić</t>
  </si>
  <si>
    <t>Klara Božićević</t>
  </si>
  <si>
    <t>Leonarda Nago</t>
  </si>
  <si>
    <t>Dora Terzić</t>
  </si>
  <si>
    <t>6</t>
  </si>
  <si>
    <t>7</t>
  </si>
  <si>
    <t>100 SLOBODNO MUŠKI</t>
  </si>
  <si>
    <t>100 SLOBODNO ŽENE</t>
  </si>
  <si>
    <t>50 LEPTIR MUŠKI</t>
  </si>
  <si>
    <t>50 LEPTIR ŽENE</t>
  </si>
  <si>
    <t xml:space="preserve">100m Leptir </t>
  </si>
  <si>
    <t xml:space="preserve">50 Slobodno </t>
  </si>
  <si>
    <t>200m Leđno</t>
  </si>
  <si>
    <t>Jurica Hervorević</t>
  </si>
  <si>
    <t>Noa Drinovac</t>
  </si>
  <si>
    <t>Jan Rakijašić</t>
  </si>
  <si>
    <t>Ivor Rakijašić</t>
  </si>
  <si>
    <t>Filip Puce</t>
  </si>
  <si>
    <t>Ivan Gajčević</t>
  </si>
  <si>
    <t>Luka Šego</t>
  </si>
  <si>
    <t>Petar Serdarušić</t>
  </si>
  <si>
    <t>Fran Omrčen</t>
  </si>
  <si>
    <t>01:15:00</t>
  </si>
  <si>
    <t>01:09:00</t>
  </si>
  <si>
    <t>01:35:00</t>
  </si>
  <si>
    <t>00:50:01</t>
  </si>
  <si>
    <t>00:39:00</t>
  </si>
  <si>
    <t>00:52:00</t>
  </si>
  <si>
    <t>00:30:80</t>
  </si>
  <si>
    <t>00:45:00</t>
  </si>
  <si>
    <t>00:48:00</t>
  </si>
  <si>
    <t>00:55:00</t>
  </si>
  <si>
    <t>00:27:00</t>
  </si>
  <si>
    <t>00:36:00</t>
  </si>
  <si>
    <t>00:31:00</t>
  </si>
  <si>
    <t>00:34:00</t>
  </si>
  <si>
    <t>00:38:21</t>
  </si>
  <si>
    <t>00:39:11</t>
  </si>
  <si>
    <t>00:38:00</t>
  </si>
  <si>
    <t>00:47:00</t>
  </si>
  <si>
    <t>01:00:00</t>
  </si>
  <si>
    <t>00:55:11</t>
  </si>
  <si>
    <t>03:15:00</t>
  </si>
  <si>
    <t>02:59:00</t>
  </si>
  <si>
    <t>03:20:00</t>
  </si>
  <si>
    <t>02:52:00</t>
  </si>
  <si>
    <t>02:48:00</t>
  </si>
  <si>
    <t>03:01:00</t>
  </si>
  <si>
    <t>03:00:00</t>
  </si>
  <si>
    <t>02:40:00</t>
  </si>
  <si>
    <t>03:04:00</t>
  </si>
  <si>
    <t>04:50:00</t>
  </si>
  <si>
    <t>Ema Herovević</t>
  </si>
  <si>
    <t>00:44:00</t>
  </si>
  <si>
    <t>03:30:00</t>
  </si>
  <si>
    <t>01:40:00</t>
  </si>
  <si>
    <t>03:21:00</t>
  </si>
  <si>
    <t>Sara Čurdinjaković</t>
  </si>
  <si>
    <t>00:43:87</t>
  </si>
  <si>
    <t>Nika Grlić</t>
  </si>
  <si>
    <t>00:42:00</t>
  </si>
  <si>
    <t>03:05:00</t>
  </si>
  <si>
    <t xml:space="preserve">Lucija Kunac </t>
  </si>
  <si>
    <t>01:23:00</t>
  </si>
  <si>
    <t>00:35:00</t>
  </si>
  <si>
    <t>00:53:00</t>
  </si>
  <si>
    <t>04:10:00</t>
  </si>
  <si>
    <t>Sven Barčan</t>
  </si>
  <si>
    <t>00:29:48</t>
  </si>
  <si>
    <t>03:10:00</t>
  </si>
  <si>
    <t>01:40:57</t>
  </si>
  <si>
    <t>Borna Ladović</t>
  </si>
  <si>
    <t>00:40:61</t>
  </si>
  <si>
    <t>01:27:09</t>
  </si>
  <si>
    <t>00:29:25</t>
  </si>
  <si>
    <t>Matej Žunić</t>
  </si>
  <si>
    <t>00:32:00</t>
  </si>
  <si>
    <t>01:39:13</t>
  </si>
  <si>
    <t>00:30:60</t>
  </si>
  <si>
    <t>Matej Hajmaši</t>
  </si>
  <si>
    <t>00:35:79</t>
  </si>
  <si>
    <t>03:25:00</t>
  </si>
  <si>
    <t>00:33:22</t>
  </si>
  <si>
    <t>Davor Kučan</t>
  </si>
  <si>
    <t>00:44:53</t>
  </si>
  <si>
    <t>Dino Meter</t>
  </si>
  <si>
    <t>01:29:00</t>
  </si>
  <si>
    <t>00:30:97</t>
  </si>
  <si>
    <t>00:42:03</t>
  </si>
  <si>
    <t>Andrija Smoljan</t>
  </si>
  <si>
    <t>00:54:35</t>
  </si>
  <si>
    <t>01:55:00</t>
  </si>
  <si>
    <t>00:42:88</t>
  </si>
  <si>
    <t>00:43:60</t>
  </si>
  <si>
    <t>03:45:00</t>
  </si>
  <si>
    <t>Luka Ladović</t>
  </si>
  <si>
    <t>00:50:00</t>
  </si>
  <si>
    <t>Juro Oršulić</t>
  </si>
  <si>
    <t>01:19:09</t>
  </si>
  <si>
    <t>00:30:10</t>
  </si>
  <si>
    <t>01:38:74</t>
  </si>
  <si>
    <t>00:35:66</t>
  </si>
  <si>
    <t>Tijana Grdenić</t>
  </si>
  <si>
    <t>01:50:00</t>
  </si>
  <si>
    <t>00:42:38</t>
  </si>
  <si>
    <t>00:48:78</t>
  </si>
  <si>
    <t>00:33:73</t>
  </si>
  <si>
    <t>Mia Meter</t>
  </si>
  <si>
    <t>00:40:69</t>
  </si>
  <si>
    <t>Ana Meter</t>
  </si>
  <si>
    <t>01:42:00</t>
  </si>
  <si>
    <t>00:35:81</t>
  </si>
  <si>
    <t>Hana Piria</t>
  </si>
  <si>
    <t>01:13:50</t>
  </si>
  <si>
    <t>00:30:30</t>
  </si>
  <si>
    <t>01:31:10</t>
  </si>
  <si>
    <t>00:34:50</t>
  </si>
  <si>
    <t>01:34:50</t>
  </si>
  <si>
    <t>00:35:80</t>
  </si>
  <si>
    <t>01:30:20</t>
  </si>
  <si>
    <t>00:31:10</t>
  </si>
  <si>
    <t>01:30:80</t>
  </si>
  <si>
    <t>00:34:20</t>
  </si>
  <si>
    <t>01:32:50</t>
  </si>
  <si>
    <t>00:35:60</t>
  </si>
  <si>
    <t>Tin Takač</t>
  </si>
  <si>
    <t>1996</t>
  </si>
  <si>
    <t>00:25:83</t>
  </si>
  <si>
    <t>Luka Milaković</t>
  </si>
  <si>
    <t>1997</t>
  </si>
  <si>
    <t>00:30:00</t>
  </si>
  <si>
    <t>01:25:00</t>
  </si>
  <si>
    <t>00:30:94</t>
  </si>
  <si>
    <t>00:31:42</t>
  </si>
  <si>
    <t>Jan Marušić</t>
  </si>
  <si>
    <t>00:48:32</t>
  </si>
  <si>
    <t>01:36:79</t>
  </si>
  <si>
    <t>01:45:00</t>
  </si>
  <si>
    <t>00:36:71</t>
  </si>
  <si>
    <t>00:44:43</t>
  </si>
  <si>
    <t>04:25:00</t>
  </si>
  <si>
    <t>04:30:00</t>
  </si>
  <si>
    <t>03:18:00</t>
  </si>
  <si>
    <t>Ema Pišl</t>
  </si>
  <si>
    <t>04:20:00</t>
  </si>
  <si>
    <t>01:43:53</t>
  </si>
  <si>
    <t>00:31:40</t>
  </si>
  <si>
    <t>00:38:27</t>
  </si>
  <si>
    <t>01:37:97</t>
  </si>
  <si>
    <t>00:33:60</t>
  </si>
  <si>
    <t>00:34:80</t>
  </si>
  <si>
    <t>Viktor Ivandić</t>
  </si>
  <si>
    <t>00:40:47</t>
  </si>
  <si>
    <t>00:42:65</t>
  </si>
  <si>
    <t>00:36:79</t>
  </si>
  <si>
    <t>Bruno Zorić</t>
  </si>
  <si>
    <t>00:47:31</t>
  </si>
  <si>
    <t>00:50:21</t>
  </si>
  <si>
    <t>00:54:59</t>
  </si>
  <si>
    <t>00:52:25</t>
  </si>
  <si>
    <t>Gabriel Gajger</t>
  </si>
  <si>
    <t>00:54:95</t>
  </si>
  <si>
    <t>00:32:73</t>
  </si>
  <si>
    <t>00:36:40</t>
  </si>
  <si>
    <t>Vedrana Luketić</t>
  </si>
  <si>
    <t>00:38:55</t>
  </si>
  <si>
    <t>00:42:33</t>
  </si>
  <si>
    <t>00:47:48</t>
  </si>
  <si>
    <t>100m Leptir Muški</t>
  </si>
  <si>
    <t>100m Leptir Ženski</t>
  </si>
  <si>
    <t>50m Slobodno Muški</t>
  </si>
  <si>
    <t>50m Slobodno Ženski</t>
  </si>
  <si>
    <t>200m Leđno Muški</t>
  </si>
  <si>
    <t>100m Leptir Žene</t>
  </si>
  <si>
    <t>50m Slobodno Žene</t>
  </si>
  <si>
    <t>200m Leđno Žene</t>
  </si>
  <si>
    <t>Matija Žagar</t>
  </si>
  <si>
    <t>00:35:78</t>
  </si>
  <si>
    <t>Luka Franjić</t>
  </si>
  <si>
    <t>200m Leđno Ženski</t>
  </si>
  <si>
    <t>Skraćeno</t>
  </si>
  <si>
    <t>Laura Marić</t>
  </si>
  <si>
    <t>02:15:27</t>
  </si>
  <si>
    <t>01:41:42</t>
  </si>
  <si>
    <t>01:52:63</t>
  </si>
  <si>
    <t>01:35:43</t>
  </si>
  <si>
    <t>01:39:72</t>
  </si>
  <si>
    <t>NN</t>
  </si>
  <si>
    <t>01:45:91</t>
  </si>
  <si>
    <t>01:29:42</t>
  </si>
  <si>
    <t>01:31:87</t>
  </si>
  <si>
    <t>01:23:24</t>
  </si>
  <si>
    <t>01:46:60</t>
  </si>
  <si>
    <t>01:36:44</t>
  </si>
  <si>
    <t>01:31:85</t>
  </si>
  <si>
    <t>01:51:44</t>
  </si>
  <si>
    <t>01:35:46</t>
  </si>
  <si>
    <t>01:24:50</t>
  </si>
  <si>
    <t>01:10:70</t>
  </si>
  <si>
    <t>01:16:55</t>
  </si>
  <si>
    <t>01:25:76</t>
  </si>
  <si>
    <t>01:21:97</t>
  </si>
  <si>
    <t>01:26:36</t>
  </si>
  <si>
    <t>01:41:43</t>
  </si>
  <si>
    <t>02:02:77</t>
  </si>
  <si>
    <t>02:16:25</t>
  </si>
  <si>
    <t>02:07:33</t>
  </si>
  <si>
    <t>01:44:16</t>
  </si>
  <si>
    <t>01:21:41</t>
  </si>
  <si>
    <t>01:30:33</t>
  </si>
  <si>
    <t>01:32:88</t>
  </si>
  <si>
    <t>01:34:77</t>
  </si>
  <si>
    <t>00:57:28</t>
  </si>
  <si>
    <t>01:00:69</t>
  </si>
  <si>
    <t>00:53:06</t>
  </si>
  <si>
    <t>00:45:56</t>
  </si>
  <si>
    <t>00:52:72</t>
  </si>
  <si>
    <t>00:59:63</t>
  </si>
  <si>
    <t>00:38:66</t>
  </si>
  <si>
    <t>00:49:67</t>
  </si>
  <si>
    <t>00:50:95</t>
  </si>
  <si>
    <t>00:44:74</t>
  </si>
  <si>
    <t>00:54:72</t>
  </si>
  <si>
    <t>00:48:29</t>
  </si>
  <si>
    <t>00:56:14</t>
  </si>
  <si>
    <t>00:54:49</t>
  </si>
  <si>
    <t>00:46:56</t>
  </si>
  <si>
    <t>00:43:78</t>
  </si>
  <si>
    <t>00:46:93</t>
  </si>
  <si>
    <t>00:48:02</t>
  </si>
  <si>
    <t>00:47:45</t>
  </si>
  <si>
    <t>00:39:71</t>
  </si>
  <si>
    <t>00:41:15</t>
  </si>
  <si>
    <t>00:40:55</t>
  </si>
  <si>
    <t>00:36:22</t>
  </si>
  <si>
    <t>00:36:41</t>
  </si>
  <si>
    <t>00:41:69</t>
  </si>
  <si>
    <t>00:37:65</t>
  </si>
  <si>
    <t>00:36:02</t>
  </si>
  <si>
    <t>00:38:28</t>
  </si>
  <si>
    <t>00:38:03</t>
  </si>
  <si>
    <t>00:36:27</t>
  </si>
  <si>
    <t>00:33:16</t>
  </si>
  <si>
    <t>00:32:84</t>
  </si>
  <si>
    <t>00:35:17</t>
  </si>
  <si>
    <t>00:46:67</t>
  </si>
  <si>
    <t>00:40:06</t>
  </si>
  <si>
    <t>00:32:20</t>
  </si>
  <si>
    <t>00:36:93</t>
  </si>
  <si>
    <t>00:30:66</t>
  </si>
  <si>
    <t>00:32:92</t>
  </si>
  <si>
    <t>00:33:35</t>
  </si>
  <si>
    <t>00:32:77</t>
  </si>
  <si>
    <t>00:33:42</t>
  </si>
  <si>
    <t>00:28:11</t>
  </si>
  <si>
    <t>00:32:25</t>
  </si>
  <si>
    <t>00:32:88</t>
  </si>
  <si>
    <t>00:30:50</t>
  </si>
  <si>
    <t>00:29:96</t>
  </si>
  <si>
    <t>00:30:91</t>
  </si>
  <si>
    <t>00:29:04</t>
  </si>
  <si>
    <t>00:30:35</t>
  </si>
  <si>
    <t>00:28:65</t>
  </si>
  <si>
    <t>00:26:20</t>
  </si>
  <si>
    <t>01:07:41</t>
  </si>
  <si>
    <t>00:49:74</t>
  </si>
  <si>
    <t>00:48:22</t>
  </si>
  <si>
    <t>01:00:80</t>
  </si>
  <si>
    <t>00:42:93</t>
  </si>
  <si>
    <t>00:44:50</t>
  </si>
  <si>
    <t>00:38:01</t>
  </si>
  <si>
    <t>00:37:20</t>
  </si>
  <si>
    <t>00:41:91</t>
  </si>
  <si>
    <t>00:31:41</t>
  </si>
  <si>
    <t>00:36:75</t>
  </si>
  <si>
    <t>00:34:03</t>
  </si>
  <si>
    <t>00:36:19</t>
  </si>
  <si>
    <t>00:36:63</t>
  </si>
  <si>
    <t>štafeta kategorija</t>
  </si>
  <si>
    <t>03:36:38</t>
  </si>
  <si>
    <t>04:15:34</t>
  </si>
  <si>
    <t>04:45:59</t>
  </si>
  <si>
    <t>04:45:31</t>
  </si>
  <si>
    <t>05:31:43</t>
  </si>
  <si>
    <t>05:18:87</t>
  </si>
  <si>
    <t>03:16:54</t>
  </si>
  <si>
    <t>04:22:36</t>
  </si>
  <si>
    <t>VPK 3</t>
  </si>
  <si>
    <t>Đakovo A</t>
  </si>
  <si>
    <t>Đakovo B1</t>
  </si>
  <si>
    <t>Đakovo B2</t>
  </si>
  <si>
    <t xml:space="preserve">Virovitica </t>
  </si>
  <si>
    <t>04:59:51</t>
  </si>
  <si>
    <t>03:26:60</t>
  </si>
  <si>
    <t>03:41:38</t>
  </si>
  <si>
    <t>03:46:13</t>
  </si>
  <si>
    <t>04:18:49</t>
  </si>
  <si>
    <t>03:59:16</t>
  </si>
  <si>
    <t>04:23:49</t>
  </si>
  <si>
    <t>03:53:09</t>
  </si>
  <si>
    <t>03:17:06</t>
  </si>
  <si>
    <t>03:46:74</t>
  </si>
  <si>
    <t>04:09:79</t>
  </si>
  <si>
    <t>04:31:13</t>
  </si>
  <si>
    <t>04:03:13</t>
  </si>
  <si>
    <t>03:28:13</t>
  </si>
  <si>
    <t>03:44:63</t>
  </si>
  <si>
    <t>03:34:16</t>
  </si>
  <si>
    <t>03:36:44</t>
  </si>
  <si>
    <t>03:41:36</t>
  </si>
  <si>
    <t>04:19:05</t>
  </si>
  <si>
    <t>04:04:38</t>
  </si>
  <si>
    <t>03:42:41</t>
  </si>
  <si>
    <t>05:39:70</t>
  </si>
  <si>
    <t>05:28:11</t>
  </si>
  <si>
    <t>04:38:16</t>
  </si>
  <si>
    <t>04:29:56</t>
  </si>
  <si>
    <t>03:23:82</t>
  </si>
  <si>
    <t>05:29:76</t>
  </si>
  <si>
    <t>03:20:82</t>
  </si>
  <si>
    <t>03:07:35</t>
  </si>
  <si>
    <t>03:38:91</t>
  </si>
  <si>
    <t>04:48:23</t>
  </si>
  <si>
    <t>03:26:51</t>
  </si>
  <si>
    <t>PKM2</t>
  </si>
  <si>
    <t>Staza</t>
  </si>
  <si>
    <t>05:37:23</t>
  </si>
  <si>
    <t>04:35:88</t>
  </si>
  <si>
    <t>04:46:59</t>
  </si>
  <si>
    <t>05:03:35</t>
  </si>
  <si>
    <t>05:48:02</t>
  </si>
  <si>
    <t>07:50:53</t>
  </si>
  <si>
    <t>05:07:00</t>
  </si>
  <si>
    <t>05:15:88</t>
  </si>
  <si>
    <t>06:07:41</t>
  </si>
  <si>
    <t>06:23:99</t>
  </si>
  <si>
    <t>07:55:96</t>
  </si>
  <si>
    <t>06:02:40</t>
  </si>
  <si>
    <t>06:33:75</t>
  </si>
  <si>
    <t>06:33:36</t>
  </si>
  <si>
    <t>06:16:00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</si>
</sst>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i/>
      <sz val="10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3">
    <xf numFmtId="0" fontId="0" fillId="0" borderId="0" xfId="0"/>
    <xf numFmtId="49" fontId="0" fillId="0" borderId="0" xfId="0" applyNumberFormat="1"/>
    <xf numFmtId="2" fontId="0" fillId="0" borderId="0" xfId="0" applyNumberFormat="1"/>
    <xf numFmtId="1" fontId="0" fillId="0" borderId="0" xfId="0" applyNumberFormat="1" applyAlignment="1">
      <alignment horizontal="center"/>
    </xf>
    <xf numFmtId="49" fontId="2" fillId="0" borderId="1" xfId="0" applyNumberFormat="1" applyFont="1" applyBorder="1"/>
    <xf numFmtId="1" fontId="0" fillId="0" borderId="2" xfId="0" applyNumberFormat="1" applyBorder="1" applyAlignment="1">
      <alignment horizontal="center"/>
    </xf>
    <xf numFmtId="49" fontId="0" fillId="0" borderId="2" xfId="0" applyNumberFormat="1" applyBorder="1"/>
    <xf numFmtId="0" fontId="1" fillId="2" borderId="3" xfId="0" applyFont="1" applyFill="1" applyBorder="1"/>
    <xf numFmtId="0" fontId="3" fillId="2" borderId="3" xfId="0" applyFont="1" applyFill="1" applyBorder="1"/>
    <xf numFmtId="0" fontId="0" fillId="0" borderId="0" xfId="0" applyAlignment="1">
      <alignment horizontal="center"/>
    </xf>
    <xf numFmtId="0" fontId="1" fillId="3" borderId="3" xfId="0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49" fontId="0" fillId="0" borderId="0" xfId="0" applyNumberFormat="1" applyBorder="1"/>
    <xf numFmtId="49" fontId="4" fillId="0" borderId="0" xfId="0" applyNumberFormat="1" applyFont="1"/>
    <xf numFmtId="49" fontId="5" fillId="0" borderId="1" xfId="0" applyNumberFormat="1" applyFont="1" applyBorder="1"/>
    <xf numFmtId="49" fontId="5" fillId="0" borderId="2" xfId="0" applyNumberFormat="1" applyFont="1" applyBorder="1"/>
    <xf numFmtId="2" fontId="1" fillId="2" borderId="1" xfId="0" applyNumberFormat="1" applyFont="1" applyFill="1" applyBorder="1"/>
    <xf numFmtId="2" fontId="0" fillId="2" borderId="1" xfId="0" applyNumberFormat="1" applyFill="1" applyBorder="1"/>
    <xf numFmtId="0" fontId="0" fillId="2" borderId="1" xfId="0" applyFill="1" applyBorder="1"/>
    <xf numFmtId="49" fontId="0" fillId="0" borderId="0" xfId="0" applyNumberFormat="1" applyFont="1"/>
    <xf numFmtId="49" fontId="4" fillId="0" borderId="0" xfId="0" applyNumberFormat="1" applyFont="1" applyBorder="1"/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0" borderId="0" xfId="0" applyFont="1"/>
    <xf numFmtId="49" fontId="6" fillId="0" borderId="0" xfId="0" applyNumberFormat="1" applyFont="1"/>
    <xf numFmtId="49" fontId="6" fillId="0" borderId="0" xfId="0" applyNumberFormat="1" applyFont="1" applyBorder="1"/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3" xfId="0" applyFont="1" applyBorder="1"/>
    <xf numFmtId="0" fontId="7" fillId="0" borderId="3" xfId="0" applyFont="1" applyBorder="1"/>
    <xf numFmtId="0" fontId="0" fillId="0" borderId="0" xfId="0" applyFill="1" applyAlignment="1" applyProtection="1">
      <alignment horizontal="center"/>
      <protection hidden="1"/>
    </xf>
    <xf numFmtId="0" fontId="0" fillId="0" borderId="4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49" fontId="6" fillId="0" borderId="2" xfId="0" applyNumberFormat="1" applyFont="1" applyBorder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0" fontId="10" fillId="0" borderId="0" xfId="0" applyFont="1"/>
    <xf numFmtId="49" fontId="10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10" fillId="2" borderId="0" xfId="0" applyFont="1" applyFill="1" applyAlignment="1">
      <alignment horizontal="center"/>
    </xf>
    <xf numFmtId="49" fontId="10" fillId="0" borderId="0" xfId="0" applyNumberFormat="1" applyFont="1" applyAlignment="1">
      <alignment horizontal="right"/>
    </xf>
    <xf numFmtId="0" fontId="11" fillId="0" borderId="1" xfId="0" applyFont="1" applyBorder="1"/>
    <xf numFmtId="0" fontId="10" fillId="0" borderId="0" xfId="0" applyFont="1" applyBorder="1"/>
    <xf numFmtId="0" fontId="0" fillId="0" borderId="0" xfId="0" applyFont="1"/>
    <xf numFmtId="0" fontId="12" fillId="4" borderId="5" xfId="0" applyFont="1" applyFill="1" applyBorder="1"/>
    <xf numFmtId="49" fontId="12" fillId="4" borderId="5" xfId="0" applyNumberFormat="1" applyFont="1" applyFill="1" applyBorder="1"/>
    <xf numFmtId="0" fontId="14" fillId="0" borderId="0" xfId="0" applyFont="1"/>
    <xf numFmtId="49" fontId="14" fillId="0" borderId="0" xfId="0" applyNumberFormat="1" applyFont="1"/>
    <xf numFmtId="0" fontId="10" fillId="0" borderId="0" xfId="0" applyNumberFormat="1" applyFont="1"/>
    <xf numFmtId="49" fontId="14" fillId="0" borderId="0" xfId="0" applyNumberFormat="1" applyFont="1" applyBorder="1"/>
    <xf numFmtId="0" fontId="14" fillId="0" borderId="0" xfId="0" applyFont="1" applyAlignment="1">
      <alignment horizontal="left" vertical="center"/>
    </xf>
    <xf numFmtId="0" fontId="1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49" fontId="10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49" fontId="11" fillId="0" borderId="0" xfId="0" applyNumberFormat="1" applyFont="1" applyFill="1"/>
    <xf numFmtId="49" fontId="10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1" fontId="11" fillId="0" borderId="0" xfId="0" applyNumberFormat="1" applyFont="1" applyFill="1" applyAlignment="1">
      <alignment horizontal="center"/>
    </xf>
    <xf numFmtId="49" fontId="9" fillId="0" borderId="0" xfId="0" applyNumberFormat="1" applyFont="1" applyFill="1"/>
    <xf numFmtId="49" fontId="13" fillId="0" borderId="0" xfId="0" applyNumberFormat="1" applyFont="1" applyFill="1"/>
    <xf numFmtId="1" fontId="13" fillId="0" borderId="0" xfId="0" applyNumberFormat="1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49" fontId="10" fillId="0" borderId="0" xfId="0" applyNumberFormat="1" applyFont="1" applyFill="1" applyBorder="1"/>
    <xf numFmtId="49" fontId="11" fillId="0" borderId="0" xfId="0" applyNumberFormat="1" applyFont="1" applyFill="1" applyBorder="1"/>
    <xf numFmtId="49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49" fontId="13" fillId="0" borderId="0" xfId="0" applyNumberFormat="1" applyFont="1" applyFill="1" applyBorder="1"/>
    <xf numFmtId="1" fontId="13" fillId="0" borderId="0" xfId="0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15" fillId="0" borderId="0" xfId="0" applyFont="1"/>
    <xf numFmtId="0" fontId="17" fillId="4" borderId="5" xfId="0" applyFont="1" applyFill="1" applyBorder="1"/>
    <xf numFmtId="49" fontId="17" fillId="4" borderId="5" xfId="0" applyNumberFormat="1" applyFont="1" applyFill="1" applyBorder="1"/>
    <xf numFmtId="0" fontId="15" fillId="0" borderId="1" xfId="0" applyFont="1" applyBorder="1"/>
    <xf numFmtId="0" fontId="12" fillId="4" borderId="5" xfId="0" applyFont="1" applyFill="1" applyBorder="1" applyAlignment="1">
      <alignment horizontal="center"/>
    </xf>
    <xf numFmtId="49" fontId="12" fillId="4" borderId="6" xfId="0" applyNumberFormat="1" applyFont="1" applyFill="1" applyBorder="1"/>
    <xf numFmtId="49" fontId="14" fillId="0" borderId="5" xfId="0" applyNumberFormat="1" applyFont="1" applyBorder="1"/>
    <xf numFmtId="0" fontId="10" fillId="0" borderId="0" xfId="0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3" xfId="0" applyFont="1" applyBorder="1"/>
    <xf numFmtId="0" fontId="9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0" fillId="0" borderId="3" xfId="0" applyFont="1" applyFill="1" applyBorder="1"/>
    <xf numFmtId="49" fontId="13" fillId="0" borderId="0" xfId="0" applyNumberFormat="1" applyFont="1" applyFill="1" applyAlignment="1">
      <alignment horizontal="center"/>
    </xf>
    <xf numFmtId="0" fontId="5" fillId="0" borderId="3" xfId="0" applyFont="1" applyBorder="1" applyAlignment="1">
      <alignment horizontal="left"/>
    </xf>
    <xf numFmtId="49" fontId="13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49" fontId="10" fillId="0" borderId="7" xfId="0" applyNumberFormat="1" applyFont="1" applyBorder="1"/>
    <xf numFmtId="49" fontId="10" fillId="0" borderId="5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/>
    <xf numFmtId="0" fontId="11" fillId="0" borderId="7" xfId="0" applyFont="1" applyBorder="1"/>
    <xf numFmtId="0" fontId="15" fillId="0" borderId="0" xfId="0" applyFont="1" applyBorder="1"/>
    <xf numFmtId="0" fontId="11" fillId="0" borderId="10" xfId="0" applyFont="1" applyBorder="1"/>
    <xf numFmtId="49" fontId="4" fillId="0" borderId="0" xfId="0" applyNumberFormat="1" applyFont="1" applyAlignment="1">
      <alignment horizontal="right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1" xfId="0" applyFont="1" applyBorder="1"/>
    <xf numFmtId="49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/>
    </xf>
    <xf numFmtId="0" fontId="11" fillId="0" borderId="0" xfId="0" applyFont="1"/>
    <xf numFmtId="49" fontId="11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49" fontId="11" fillId="0" borderId="0" xfId="0" applyNumberFormat="1" applyFont="1" applyFill="1" applyAlignment="1">
      <alignment horizontal="right"/>
    </xf>
    <xf numFmtId="49" fontId="11" fillId="0" borderId="0" xfId="0" applyNumberFormat="1" applyFont="1" applyFill="1" applyBorder="1" applyAlignment="1">
      <alignment horizontal="right"/>
    </xf>
    <xf numFmtId="49" fontId="18" fillId="0" borderId="7" xfId="0" applyNumberFormat="1" applyFont="1" applyBorder="1"/>
    <xf numFmtId="1" fontId="15" fillId="0" borderId="5" xfId="0" applyNumberFormat="1" applyFont="1" applyBorder="1" applyAlignment="1">
      <alignment horizontal="center"/>
    </xf>
    <xf numFmtId="49" fontId="15" fillId="0" borderId="7" xfId="0" applyNumberFormat="1" applyFont="1" applyBorder="1"/>
    <xf numFmtId="49" fontId="15" fillId="0" borderId="5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49" fontId="15" fillId="0" borderId="8" xfId="0" applyNumberFormat="1" applyFont="1" applyBorder="1"/>
    <xf numFmtId="49" fontId="15" fillId="0" borderId="9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0" fontId="18" fillId="0" borderId="7" xfId="0" applyFont="1" applyBorder="1"/>
    <xf numFmtId="49" fontId="18" fillId="0" borderId="10" xfId="0" applyNumberFormat="1" applyFont="1" applyBorder="1"/>
    <xf numFmtId="49" fontId="15" fillId="0" borderId="11" xfId="0" applyNumberFormat="1" applyFont="1" applyBorder="1" applyAlignment="1">
      <alignment horizontal="center"/>
    </xf>
    <xf numFmtId="1" fontId="15" fillId="0" borderId="11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49" fontId="11" fillId="0" borderId="7" xfId="0" applyNumberFormat="1" applyFont="1" applyBorder="1"/>
    <xf numFmtId="49" fontId="11" fillId="0" borderId="10" xfId="0" applyNumberFormat="1" applyFont="1" applyBorder="1"/>
    <xf numFmtId="49" fontId="10" fillId="0" borderId="11" xfId="0" applyNumberFormat="1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Border="1"/>
    <xf numFmtId="49" fontId="2" fillId="0" borderId="12" xfId="0" applyNumberFormat="1" applyFont="1" applyBorder="1"/>
    <xf numFmtId="49" fontId="1" fillId="0" borderId="2" xfId="0" applyNumberFormat="1" applyFont="1" applyBorder="1"/>
    <xf numFmtId="49" fontId="2" fillId="0" borderId="2" xfId="0" applyNumberFormat="1" applyFont="1" applyBorder="1"/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49" fontId="14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49" fontId="10" fillId="0" borderId="0" xfId="0" applyNumberFormat="1" applyFont="1" applyFill="1" applyAlignment="1">
      <alignment horizontal="right"/>
    </xf>
    <xf numFmtId="49" fontId="10" fillId="0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3" borderId="15" xfId="0" applyFont="1" applyFill="1" applyBorder="1" applyAlignment="1">
      <alignment horizontal="center"/>
    </xf>
    <xf numFmtId="0" fontId="3" fillId="2" borderId="16" xfId="0" applyFont="1" applyFill="1" applyBorder="1"/>
    <xf numFmtId="0" fontId="3" fillId="2" borderId="17" xfId="0" applyFont="1" applyFill="1" applyBorder="1"/>
    <xf numFmtId="1" fontId="0" fillId="0" borderId="18" xfId="0" applyNumberFormat="1" applyBorder="1" applyAlignment="1">
      <alignment horizontal="center"/>
    </xf>
    <xf numFmtId="49" fontId="5" fillId="0" borderId="19" xfId="0" applyNumberFormat="1" applyFont="1" applyBorder="1"/>
    <xf numFmtId="1" fontId="0" fillId="0" borderId="20" xfId="0" applyNumberFormat="1" applyBorder="1" applyAlignment="1">
      <alignment horizontal="center"/>
    </xf>
    <xf numFmtId="49" fontId="5" fillId="0" borderId="21" xfId="0" applyNumberFormat="1" applyFont="1" applyBorder="1"/>
    <xf numFmtId="49" fontId="8" fillId="0" borderId="0" xfId="0" applyNumberFormat="1" applyFont="1" applyBorder="1"/>
    <xf numFmtId="49" fontId="2" fillId="0" borderId="19" xfId="0" applyNumberFormat="1" applyFont="1" applyBorder="1"/>
    <xf numFmtId="1" fontId="0" fillId="0" borderId="16" xfId="0" applyNumberFormat="1" applyBorder="1" applyAlignment="1">
      <alignment horizontal="center"/>
    </xf>
    <xf numFmtId="49" fontId="0" fillId="0" borderId="3" xfId="0" applyNumberFormat="1" applyBorder="1"/>
    <xf numFmtId="49" fontId="0" fillId="0" borderId="3" xfId="0" applyNumberFormat="1" applyFont="1" applyBorder="1"/>
    <xf numFmtId="1" fontId="0" fillId="0" borderId="3" xfId="0" applyNumberFormat="1" applyBorder="1" applyAlignment="1">
      <alignment horizontal="center"/>
    </xf>
    <xf numFmtId="49" fontId="2" fillId="0" borderId="17" xfId="0" applyNumberFormat="1" applyFont="1" applyBorder="1"/>
    <xf numFmtId="49" fontId="6" fillId="0" borderId="22" xfId="0" applyNumberFormat="1" applyFont="1" applyBorder="1"/>
    <xf numFmtId="49" fontId="6" fillId="0" borderId="23" xfId="0" applyNumberFormat="1" applyFont="1" applyBorder="1"/>
    <xf numFmtId="49" fontId="5" fillId="0" borderId="0" xfId="0" applyNumberFormat="1" applyFont="1" applyBorder="1"/>
    <xf numFmtId="49" fontId="4" fillId="0" borderId="2" xfId="0" applyNumberFormat="1" applyFont="1" applyBorder="1"/>
    <xf numFmtId="0" fontId="16" fillId="2" borderId="3" xfId="0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right"/>
    </xf>
    <xf numFmtId="49" fontId="10" fillId="0" borderId="1" xfId="0" applyNumberFormat="1" applyFont="1" applyFill="1" applyBorder="1"/>
    <xf numFmtId="49" fontId="10" fillId="0" borderId="1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49" fontId="22" fillId="5" borderId="0" xfId="0" applyNumberFormat="1" applyFont="1" applyFill="1" applyBorder="1" applyAlignment="1">
      <alignment horizontal="center"/>
    </xf>
    <xf numFmtId="49" fontId="22" fillId="5" borderId="0" xfId="0" applyNumberFormat="1" applyFont="1" applyFill="1" applyAlignment="1">
      <alignment horizontal="center"/>
    </xf>
    <xf numFmtId="49" fontId="22" fillId="5" borderId="1" xfId="0" applyNumberFormat="1" applyFont="1" applyFill="1" applyBorder="1" applyAlignment="1">
      <alignment horizontal="center"/>
    </xf>
    <xf numFmtId="0" fontId="23" fillId="0" borderId="0" xfId="0" applyFont="1"/>
    <xf numFmtId="0" fontId="9" fillId="2" borderId="3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3" fillId="0" borderId="0" xfId="0" applyFont="1" applyAlignment="1">
      <alignment horizontal="center"/>
    </xf>
    <xf numFmtId="49" fontId="12" fillId="4" borderId="5" xfId="0" applyNumberFormat="1" applyFont="1" applyFill="1" applyBorder="1" applyAlignment="1">
      <alignment horizontal="center"/>
    </xf>
    <xf numFmtId="0" fontId="22" fillId="5" borderId="0" xfId="0" applyFont="1" applyFill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10" fillId="0" borderId="1" xfId="0" applyNumberFormat="1" applyFont="1" applyBorder="1"/>
    <xf numFmtId="0" fontId="12" fillId="4" borderId="5" xfId="0" applyFont="1" applyFill="1" applyBorder="1" applyAlignment="1"/>
    <xf numFmtId="49" fontId="24" fillId="4" borderId="5" xfId="0" applyNumberFormat="1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</cellXfs>
  <cellStyles count="1">
    <cellStyle name="Normalno" xfId="0" builtinId="0"/>
  </cellStyles>
  <dxfs count="295"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b/>
        <i/>
        <strike val="0"/>
        <outline val="0"/>
        <shadow val="0"/>
        <u val="none"/>
        <vertAlign val="baseline"/>
        <sz val="10"/>
        <color rgb="FFFF0000"/>
        <name val="Calibri"/>
        <scheme val="minor"/>
      </font>
      <numFmt numFmtId="30" formatCode="@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0"/>
        <color rgb="FFFF000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b/>
        <i/>
        <strike val="0"/>
        <outline val="0"/>
        <shadow val="0"/>
        <u val="none"/>
        <vertAlign val="baseline"/>
        <sz val="10"/>
        <color rgb="FFFF000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b/>
        <i/>
        <strike val="0"/>
        <outline val="0"/>
        <shadow val="0"/>
        <u val="none"/>
        <vertAlign val="baseline"/>
        <sz val="10"/>
        <color rgb="FFFF000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0"/>
        <color rgb="FFFF000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0"/>
        <color rgb="FFFF000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/>
        <i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right" vertical="bottom" textRotation="0" wrapText="0" indent="0" justifyLastLine="0" shrinkToFit="0" readingOrder="0"/>
    </dxf>
    <dxf>
      <font>
        <b/>
        <i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0" formatCode="@"/>
    </dxf>
    <dxf>
      <numFmt numFmtId="1" formatCode="0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font>
        <b/>
      </font>
      <numFmt numFmtId="30" formatCode="@"/>
      <border diagonalUp="0" diagonalDown="0">
        <left/>
        <right/>
        <top/>
        <bottom style="medium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numFmt numFmtId="30" formatCode="@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numFmt numFmtId="1" formatCode="0"/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numFmt numFmtId="1" formatCode="0"/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numFmt numFmtId="30" formatCode="@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numFmt numFmtId="1" formatCode="0"/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numFmt numFmtId="1" formatCode="0"/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0" formatCode="@"/>
    </dxf>
    <dxf>
      <numFmt numFmtId="1" formatCode="0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font>
        <b/>
      </font>
      <numFmt numFmtId="30" formatCode="@"/>
      <border diagonalUp="0" diagonalDown="0">
        <left/>
        <right/>
        <top/>
        <bottom style="medium">
          <color indexed="64"/>
        </bottom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0" formatCode="@"/>
    </dxf>
    <dxf>
      <numFmt numFmtId="1" formatCode="0"/>
      <alignment horizontal="center" vertical="bottom" textRotation="0" wrapText="0" relative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numFmt numFmtId="1" formatCode="0"/>
      <alignment horizontal="center" vertical="bottom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0" formatCode="@"/>
    </dxf>
    <dxf>
      <numFmt numFmtId="1" formatCode="0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numFmt numFmtId="30" formatCode="@"/>
    </dxf>
    <dxf>
      <numFmt numFmtId="1" formatCode="0"/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ica1" displayName="Tablica1" ref="A1:L217" totalsRowCount="1" headerRowDxfId="294" dataDxfId="293" totalsRowDxfId="292">
  <autoFilter ref="A1:L216"/>
  <sortState ref="A2:L216">
    <sortCondition ref="C1:C216"/>
  </sortState>
  <tableColumns count="12">
    <tableColumn id="2" name="Ime i prezime" dataDxfId="291" totalsRowDxfId="290"/>
    <tableColumn id="3" name="Godište" dataDxfId="289" totalsRowDxfId="288"/>
    <tableColumn id="4" name="Spol" dataDxfId="287" totalsRowDxfId="286"/>
    <tableColumn id="9" name="Klub" totalsRowFunction="count" dataDxfId="285" totalsRowDxfId="284"/>
    <tableColumn id="5" name="100m Leptir " totalsRowFunction="count" dataDxfId="283" totalsRowDxfId="282"/>
    <tableColumn id="6" name="50 Slobodno " totalsRowFunction="count" dataDxfId="281" totalsRowDxfId="280"/>
    <tableColumn id="7" name="200m Leđno" totalsRowFunction="count" dataDxfId="279" totalsRowDxfId="278"/>
    <tableColumn id="10" name="401" dataDxfId="277" totalsRowDxfId="276">
      <calculatedColumnFormula>Tablica1[[#This Row],[Godište]]&amp;""&amp;Tablica1[[#This Row],[Spol]]</calculatedColumnFormula>
    </tableColumn>
    <tableColumn id="11" name="402" dataDxfId="275" totalsRowDxfId="274">
      <calculatedColumnFormula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calculatedColumnFormula>
    </tableColumn>
    <tableColumn id="12" name="403" dataDxfId="273" totalsRowDxfId="272"/>
    <tableColumn id="13" name="404" dataDxfId="271" totalsRowDxfId="270"/>
    <tableColumn id="14" name="405" dataDxfId="269" totalsRowDxfId="268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2" name="Tablica11435384143453" displayName="Tablica11435384143453" ref="A12:G18" totalsRowShown="0" headerRowDxfId="170" headerRowBorderDxfId="169">
  <autoFilter ref="A12:G18"/>
  <sortState ref="A13:G18">
    <sortCondition ref="G12:G18"/>
  </sortState>
  <tableColumns count="7">
    <tableColumn id="1" name="******" dataDxfId="168"/>
    <tableColumn id="3" name="Staza" dataDxfId="167"/>
    <tableColumn id="4" name="KLUB" dataDxfId="166"/>
    <tableColumn id="5" name="**************" dataDxfId="165"/>
    <tableColumn id="6" name="*********" dataDxfId="164"/>
    <tableColumn id="7" name="**********" dataDxfId="163"/>
    <tableColumn id="8" name="B" dataDxfId="162"/>
  </tableColumns>
  <tableStyleInfo name="TableStyleMedium16" showFirstColumn="0" showLastColumn="0" showRowStripes="1" showColumnStripes="0"/>
</table>
</file>

<file path=xl/tables/table11.xml><?xml version="1.0" encoding="utf-8"?>
<table xmlns="http://schemas.openxmlformats.org/spreadsheetml/2006/main" id="3" name="Table74" displayName="Table74" ref="I12:O18" totalsRowShown="0" headerRowDxfId="161" headerRowBorderDxfId="160">
  <autoFilter ref="I12:O18"/>
  <sortState ref="I13:O18">
    <sortCondition ref="O3:O9"/>
  </sortState>
  <tableColumns count="7">
    <tableColumn id="1" name="******" dataDxfId="159"/>
    <tableColumn id="2" name="*******" dataDxfId="158"/>
    <tableColumn id="3" name="KLUB" dataDxfId="157"/>
    <tableColumn id="4" name="**************" dataDxfId="156"/>
    <tableColumn id="5" name="*********" dataDxfId="155"/>
    <tableColumn id="6" name="**********" dataDxfId="154"/>
    <tableColumn id="7" name="vrijeme" dataDxfId="153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18" name="Table7419" displayName="Table7419" ref="I22:O28" totalsRowShown="0" headerRowDxfId="152" headerRowBorderDxfId="151">
  <autoFilter ref="I22:O28"/>
  <sortState ref="I31:O36">
    <sortCondition ref="O3:O9"/>
  </sortState>
  <tableColumns count="7">
    <tableColumn id="1" name="******" dataDxfId="150"/>
    <tableColumn id="2" name="*******" dataDxfId="149"/>
    <tableColumn id="3" name="KLUB" dataDxfId="148"/>
    <tableColumn id="4" name="**************" dataDxfId="147"/>
    <tableColumn id="5" name="*********" dataDxfId="146"/>
    <tableColumn id="6" name="**********" dataDxfId="145"/>
    <tableColumn id="7" name="vrijeme" dataDxfId="144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20" name="Tablica1143538414345321" displayName="Tablica1143538414345321" ref="A22:G28" totalsRowShown="0" headerRowDxfId="143" headerRowBorderDxfId="142">
  <autoFilter ref="A22:G28"/>
  <sortState ref="A31:G36">
    <sortCondition ref="G30:G36"/>
  </sortState>
  <tableColumns count="7">
    <tableColumn id="1" name="******" dataDxfId="141"/>
    <tableColumn id="3" name="Staza" dataDxfId="140"/>
    <tableColumn id="4" name="KLUB" dataDxfId="139"/>
    <tableColumn id="5" name="**************" dataDxfId="138"/>
    <tableColumn id="6" name="*********" dataDxfId="137"/>
    <tableColumn id="7" name="**********" dataDxfId="136"/>
    <tableColumn id="8" name="D" dataDxfId="135"/>
  </tableColumns>
  <tableStyleInfo name="TableStyleMedium16" showFirstColumn="0" showLastColumn="0" showRowStripes="1" showColumnStripes="0"/>
</table>
</file>

<file path=xl/tables/table14.xml><?xml version="1.0" encoding="utf-8"?>
<table xmlns="http://schemas.openxmlformats.org/spreadsheetml/2006/main" id="10" name="Tablica10" displayName="Tablica10" ref="C3:I29" totalsRowShown="0" headerRowDxfId="134" dataDxfId="133">
  <autoFilter ref="C3:I29"/>
  <sortState ref="C4:I123">
    <sortCondition descending="1" ref="G3:G123"/>
  </sortState>
  <tableColumns count="7">
    <tableColumn id="1" name="Ime i prezime" dataDxfId="132"/>
    <tableColumn id="2" name="Godište" dataDxfId="131"/>
    <tableColumn id="3" name="Spol" dataDxfId="130"/>
    <tableColumn id="4" name="Klub" dataDxfId="129"/>
    <tableColumn id="5" name="Pr. Vrijeme" dataDxfId="128"/>
    <tableColumn id="6" name="Final" dataDxfId="127"/>
    <tableColumn id="7" name="napomena" dataDxfId="126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2" name="Tablica12" displayName="Tablica12" ref="C3:I19" totalsRowShown="0">
  <autoFilter ref="C3:I19"/>
  <sortState ref="C4:I67">
    <sortCondition descending="1" ref="G3:G67"/>
  </sortState>
  <tableColumns count="7">
    <tableColumn id="1" name="Ime i prezime" dataDxfId="125" totalsRowDxfId="124"/>
    <tableColumn id="2" name="Godište" dataDxfId="123" totalsRowDxfId="122"/>
    <tableColumn id="3" name="Spol" dataDxfId="121" totalsRowDxfId="120"/>
    <tableColumn id="4" name="Klub" dataDxfId="119" totalsRowDxfId="118"/>
    <tableColumn id="5" name="Pr. Vrijeme" dataDxfId="117" totalsRowDxfId="116"/>
    <tableColumn id="7" name="Final " dataDxfId="115" totalsRowDxfId="114"/>
    <tableColumn id="6" name="Napomena" dataDxfId="113" totalsRowDxfId="112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3" name="Tablica13" displayName="Tablica13" ref="C3:I83" totalsRowShown="0" headerRowDxfId="111" dataDxfId="110">
  <autoFilter ref="C3:I83"/>
  <sortState ref="C4:I67">
    <sortCondition descending="1" ref="G3:G67"/>
  </sortState>
  <tableColumns count="7">
    <tableColumn id="1" name="Ime i prezime" dataDxfId="109"/>
    <tableColumn id="2" name="Godište" dataDxfId="108"/>
    <tableColumn id="3" name="Spol" dataDxfId="107"/>
    <tableColumn id="4" name="Klub" dataDxfId="106"/>
    <tableColumn id="5" name="Pr. Vrijeme" dataDxfId="105"/>
    <tableColumn id="7" name="Final" dataDxfId="104"/>
    <tableColumn id="6" name="Napomena" dataDxfId="103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4" name="Tablica14" displayName="Tablica14" ref="C3:I29" totalsRowShown="0" headerRowDxfId="102" dataDxfId="101">
  <autoFilter ref="C3:I29"/>
  <sortState ref="C4:I27">
    <sortCondition descending="1" ref="G3:G27"/>
  </sortState>
  <tableColumns count="7">
    <tableColumn id="1" name="Ime i prezime" dataDxfId="100"/>
    <tableColumn id="2" name="Godište" dataDxfId="99"/>
    <tableColumn id="3" name="Spol" dataDxfId="98"/>
    <tableColumn id="4" name="Klub" dataDxfId="97"/>
    <tableColumn id="5" name="Pr. Vrijeme" dataDxfId="96"/>
    <tableColumn id="7" name="Final" dataDxfId="95"/>
    <tableColumn id="6" name="Napomena" dataDxfId="94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5" name="Tablica1416" displayName="Tablica1416" ref="C3:I38" totalsRowShown="0" headerRowDxfId="93" dataDxfId="92">
  <autoFilter ref="C3:I38"/>
  <sortState ref="C4:I35">
    <sortCondition descending="1" ref="G3:G35"/>
  </sortState>
  <tableColumns count="7">
    <tableColumn id="1" name="Ime i prezime" dataDxfId="91"/>
    <tableColumn id="2" name="Godište" dataDxfId="90"/>
    <tableColumn id="3" name="Spol" dataDxfId="89"/>
    <tableColumn id="4" name="Klub" dataDxfId="88"/>
    <tableColumn id="5" name="Pr. Vrijeme" dataDxfId="87"/>
    <tableColumn id="7" name="Final" dataDxfId="86"/>
    <tableColumn id="6" name="Napomena" dataDxfId="85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6" name="Tablica141617" displayName="Tablica141617" ref="C3:I20" totalsRowShown="0" headerRowDxfId="84" dataDxfId="83">
  <autoFilter ref="C3:I20"/>
  <sortState ref="C4:I35">
    <sortCondition descending="1" ref="G3:G35"/>
  </sortState>
  <tableColumns count="7">
    <tableColumn id="1" name="Ime i prezime" dataDxfId="82"/>
    <tableColumn id="2" name="Godište" dataDxfId="81"/>
    <tableColumn id="3" name="Spol" dataDxfId="80"/>
    <tableColumn id="4" name="Klub" dataDxfId="79"/>
    <tableColumn id="5" name="Pr. Vrijeme" dataDxfId="78"/>
    <tableColumn id="7" name="Final" dataDxfId="77"/>
    <tableColumn id="6" name="Napomena" dataDxfId="7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6" name="Tablica11237" displayName="Tablica11237" ref="B4:L28" totalsRowShown="0" headerRowDxfId="1" dataDxfId="0" totalsRowDxfId="24">
  <autoFilter ref="B4:L28"/>
  <sortState ref="B5:L30">
    <sortCondition ref="G4:G30"/>
  </sortState>
  <tableColumns count="11">
    <tableColumn id="2" name="Ime i prezime" dataDxfId="12" totalsRowDxfId="23"/>
    <tableColumn id="3" name="Godište" dataDxfId="11" totalsRowDxfId="22"/>
    <tableColumn id="4" name="Spol" dataDxfId="10" totalsRowDxfId="21"/>
    <tableColumn id="9" name="Klub" dataDxfId="9" totalsRowDxfId="20"/>
    <tableColumn id="5" name="Prijava VR" dataDxfId="8" totalsRowDxfId="19"/>
    <tableColumn id="6" name="FINAL" dataDxfId="7" totalsRowDxfId="18"/>
    <tableColumn id="10" name="401" dataDxfId="6" totalsRowDxfId="17">
      <calculatedColumnFormula>Tablica11237[[#This Row],[Godište]]&amp;""&amp;Tablica11237[[#This Row],[Spol]]</calculatedColumnFormula>
    </tableColumn>
    <tableColumn id="11" name="402" dataDxfId="5" totalsRowDxfId="16">
      <calculatedColumnFormula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calculatedColumnFormula>
    </tableColumn>
    <tableColumn id="12" name="403" dataDxfId="4" totalsRowDxfId="15"/>
    <tableColumn id="13" name="404" dataDxfId="3" totalsRowDxfId="14"/>
    <tableColumn id="14" name="405" dataDxfId="2" totalsRowDxfId="1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4" name="Tablica112375" displayName="Tablica112375" ref="B4:L13" totalsRowShown="0" headerRowDxfId="26" dataDxfId="25" totalsRowDxfId="267">
  <autoFilter ref="B4:L13"/>
  <sortState ref="B5:L67">
    <sortCondition ref="G4:G67"/>
  </sortState>
  <tableColumns count="11">
    <tableColumn id="2" name="Ime i prezime" dataDxfId="37" totalsRowDxfId="266"/>
    <tableColumn id="3" name="Godište" dataDxfId="36" totalsRowDxfId="265"/>
    <tableColumn id="4" name="Spol" dataDxfId="35" totalsRowDxfId="264"/>
    <tableColumn id="9" name="Klub" dataDxfId="34" totalsRowDxfId="263"/>
    <tableColumn id="5" name="Prijava VR" dataDxfId="33" totalsRowDxfId="262"/>
    <tableColumn id="6" name="FINAL" dataDxfId="32" totalsRowDxfId="261"/>
    <tableColumn id="10" name="401" dataDxfId="31" totalsRowDxfId="260">
      <calculatedColumnFormula>Tablica112375[[#This Row],[Godište]]&amp;""&amp;Tablica112375[[#This Row],[Spol]]</calculatedColumnFormula>
    </tableColumn>
    <tableColumn id="11" name="402" dataDxfId="30" totalsRowDxfId="259">
      <calculatedColumnFormula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calculatedColumnFormula>
    </tableColumn>
    <tableColumn id="12" name="403" dataDxfId="29" totalsRowDxfId="258"/>
    <tableColumn id="13" name="404" dataDxfId="28" totalsRowDxfId="257"/>
    <tableColumn id="14" name="405" dataDxfId="27" totalsRowDxfId="256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5" name="Tablica1123756" displayName="Tablica1123756" ref="B4:L70" totalsRowShown="0" headerRowDxfId="39" dataDxfId="38" totalsRowDxfId="255">
  <autoFilter ref="B4:L70"/>
  <sortState ref="B27:L64">
    <sortCondition ref="G4:G81"/>
  </sortState>
  <tableColumns count="11">
    <tableColumn id="2" name="Ime i prezime" dataDxfId="50" totalsRowDxfId="254"/>
    <tableColumn id="3" name="Godište" dataDxfId="49" totalsRowDxfId="253"/>
    <tableColumn id="4" name="Spol" dataDxfId="48" totalsRowDxfId="252"/>
    <tableColumn id="9" name="Klub" dataDxfId="47" totalsRowDxfId="251"/>
    <tableColumn id="5" name="Prijava VR" dataDxfId="46" totalsRowDxfId="250"/>
    <tableColumn id="6" name="FINAL" dataDxfId="45" totalsRowDxfId="249"/>
    <tableColumn id="10" name="401" dataDxfId="44" totalsRowDxfId="248">
      <calculatedColumnFormula>Tablica1123756[[#This Row],[Godište]]&amp;""&amp;Tablica1123756[[#This Row],[Spol]]</calculatedColumnFormula>
    </tableColumn>
    <tableColumn id="11" name="402" dataDxfId="43" totalsRowDxfId="247">
      <calculatedColumnFormula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calculatedColumnFormula>
    </tableColumn>
    <tableColumn id="12" name="403" dataDxfId="42" totalsRowDxfId="246"/>
    <tableColumn id="13" name="404" dataDxfId="41" totalsRowDxfId="245"/>
    <tableColumn id="14" name="405" dataDxfId="40" totalsRowDxfId="244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8" name="Tablica11237569" displayName="Tablica11237569" ref="B4:L24" totalsRowShown="0" headerRowDxfId="52" dataDxfId="51" totalsRowDxfId="243">
  <autoFilter ref="B4:L24"/>
  <sortState ref="B5:L39">
    <sortCondition ref="G4:G39"/>
  </sortState>
  <tableColumns count="11">
    <tableColumn id="2" name="Ime i prezime" dataDxfId="63" totalsRowDxfId="242"/>
    <tableColumn id="3" name="Godište" dataDxfId="62" totalsRowDxfId="241"/>
    <tableColumn id="4" name="Spol" dataDxfId="61" totalsRowDxfId="240"/>
    <tableColumn id="9" name="Klub" dataDxfId="60" totalsRowDxfId="239"/>
    <tableColumn id="5" name="Prijava VR" dataDxfId="59" totalsRowDxfId="238"/>
    <tableColumn id="6" name="FINAL" dataDxfId="58" totalsRowDxfId="237"/>
    <tableColumn id="10" name="401" dataDxfId="57" totalsRowDxfId="236">
      <calculatedColumnFormula>Tablica11237569[[#This Row],[Godište]]&amp;""&amp;Tablica11237569[[#This Row],[Spol]]</calculatedColumnFormula>
    </tableColumn>
    <tableColumn id="11" name="402" dataDxfId="56" totalsRowDxfId="235">
      <calculatedColumnFormula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calculatedColumnFormula>
    </tableColumn>
    <tableColumn id="12" name="403" dataDxfId="55" totalsRowDxfId="234"/>
    <tableColumn id="13" name="404" dataDxfId="54" totalsRowDxfId="233"/>
    <tableColumn id="14" name="405" dataDxfId="53" totalsRowDxfId="232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9" name="Tablica1123756910" displayName="Tablica1123756910" ref="B4:L33" totalsRowShown="0" headerRowDxfId="231" dataDxfId="230" totalsRowDxfId="229">
  <autoFilter ref="B4:L33"/>
  <sortState ref="B5:L33">
    <sortCondition ref="G4:G54"/>
  </sortState>
  <tableColumns count="11">
    <tableColumn id="2" name="Ime i prezime" dataDxfId="228" totalsRowDxfId="227"/>
    <tableColumn id="3" name="Godište" dataDxfId="226" totalsRowDxfId="225"/>
    <tableColumn id="4" name="Spol" dataDxfId="224" totalsRowDxfId="223"/>
    <tableColumn id="9" name="Klub" dataDxfId="222" totalsRowDxfId="221"/>
    <tableColumn id="5" name="Prijava VR" dataDxfId="66" totalsRowDxfId="220"/>
    <tableColumn id="6" name="FINAL" dataDxfId="64" totalsRowDxfId="219"/>
    <tableColumn id="10" name="401" dataDxfId="65" totalsRowDxfId="218">
      <calculatedColumnFormula>Tablica1123756910[[#This Row],[Godište]]&amp;""&amp;Tablica1123756910[[#This Row],[Spol]]</calculatedColumnFormula>
    </tableColumn>
    <tableColumn id="11" name="402" dataDxfId="217" totalsRowDxfId="216">
      <calculatedColumnFormula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calculatedColumnFormula>
    </tableColumn>
    <tableColumn id="12" name="403" dataDxfId="215" totalsRowDxfId="214"/>
    <tableColumn id="13" name="404" dataDxfId="213" totalsRowDxfId="212"/>
    <tableColumn id="14" name="405" dataDxfId="211" totalsRowDxfId="210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11" name="Tablica112375691012" displayName="Tablica112375691012" ref="B4:L19" totalsRowShown="0" headerRowDxfId="209" dataDxfId="208" totalsRowDxfId="207">
  <autoFilter ref="B4:L19"/>
  <sortState ref="B5:L54">
    <sortCondition ref="G4:G54"/>
  </sortState>
  <tableColumns count="11">
    <tableColumn id="2" name="Ime i prezime" dataDxfId="206" totalsRowDxfId="205"/>
    <tableColumn id="3" name="Godište" dataDxfId="204" totalsRowDxfId="203"/>
    <tableColumn id="4" name="Spol" dataDxfId="202" totalsRowDxfId="201"/>
    <tableColumn id="9" name="Klub" dataDxfId="200" totalsRowDxfId="199"/>
    <tableColumn id="5" name="Prijava VR" dataDxfId="69" totalsRowDxfId="198"/>
    <tableColumn id="6" name="FINAL" dataDxfId="67"/>
    <tableColumn id="10" name="401" dataDxfId="68" totalsRowDxfId="197">
      <calculatedColumnFormula>Tablica112375691012[[#This Row],[Godište]]&amp;""&amp;Tablica112375691012[[#This Row],[Spol]]</calculatedColumnFormula>
    </tableColumn>
    <tableColumn id="11" name="402" dataDxfId="196" totalsRowDxfId="195">
      <calculatedColumnFormula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calculatedColumnFormula>
    </tableColumn>
    <tableColumn id="12" name="403" dataDxfId="194" totalsRowDxfId="193"/>
    <tableColumn id="13" name="404" dataDxfId="192" totalsRowDxfId="191"/>
    <tableColumn id="14" name="405" dataDxfId="190" totalsRowDxfId="189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44" name="Tablica1143538414345" displayName="Tablica1143538414345" ref="A2:G9" totalsRowShown="0" headerRowDxfId="188" headerRowBorderDxfId="187">
  <autoFilter ref="A2:G9"/>
  <sortState ref="A3:G9">
    <sortCondition ref="G2:G9"/>
  </sortState>
  <tableColumns count="7">
    <tableColumn id="1" name="******" dataDxfId="186"/>
    <tableColumn id="3" name="Staza" dataDxfId="185"/>
    <tableColumn id="4" name="KLUB" dataDxfId="184"/>
    <tableColumn id="5" name="**************" dataDxfId="183"/>
    <tableColumn id="6" name="*********" dataDxfId="182"/>
    <tableColumn id="7" name="**********" dataDxfId="181"/>
    <tableColumn id="8" name="A" dataDxfId="180"/>
  </tableColumns>
  <tableStyleInfo name="TableStyleMedium16" showFirstColumn="0" showLastColumn="0" showRowStripes="1" showColumnStripes="0"/>
</table>
</file>

<file path=xl/tables/table9.xml><?xml version="1.0" encoding="utf-8"?>
<table xmlns="http://schemas.openxmlformats.org/spreadsheetml/2006/main" id="7" name="Table7" displayName="Table7" ref="I2:O8" totalsRowShown="0" headerRowDxfId="179" headerRowBorderDxfId="178">
  <autoFilter ref="I2:O8"/>
  <sortState ref="I3:O8">
    <sortCondition ref="O2:O8"/>
  </sortState>
  <tableColumns count="7">
    <tableColumn id="1" name="******" dataDxfId="177"/>
    <tableColumn id="2" name="Staza" dataDxfId="176"/>
    <tableColumn id="3" name="KLUB" dataDxfId="175"/>
    <tableColumn id="4" name="**************" dataDxfId="174"/>
    <tableColumn id="5" name="*********" dataDxfId="173"/>
    <tableColumn id="6" name="**********" dataDxfId="172"/>
    <tableColumn id="7" name="vrijeme" dataDxfId="17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7" Type="http://schemas.openxmlformats.org/officeDocument/2006/relationships/table" Target="../tables/table13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8"/>
  <sheetViews>
    <sheetView workbookViewId="0">
      <selection activeCell="G22" sqref="G22"/>
    </sheetView>
  </sheetViews>
  <sheetFormatPr defaultRowHeight="15" x14ac:dyDescent="0.25"/>
  <cols>
    <col min="7" max="7" width="17.28515625" customWidth="1"/>
    <col min="16" max="16" width="13.7109375" bestFit="1" customWidth="1"/>
  </cols>
  <sheetData>
    <row r="2" spans="1:16" x14ac:dyDescent="0.25">
      <c r="A2" s="2">
        <v>8</v>
      </c>
      <c r="B2" t="s">
        <v>21</v>
      </c>
      <c r="H2" s="21" t="s">
        <v>8</v>
      </c>
      <c r="I2" s="21" t="s">
        <v>9</v>
      </c>
      <c r="J2" s="21" t="s">
        <v>4</v>
      </c>
      <c r="K2" s="21" t="s">
        <v>5</v>
      </c>
      <c r="L2" s="21" t="s">
        <v>0</v>
      </c>
    </row>
    <row r="3" spans="1:16" ht="15.75" thickBot="1" x14ac:dyDescent="0.3">
      <c r="A3" s="18">
        <v>8.4499999999999993</v>
      </c>
      <c r="B3" t="s">
        <v>15</v>
      </c>
      <c r="G3" s="22" t="s">
        <v>130</v>
      </c>
      <c r="H3" s="32"/>
      <c r="I3" s="32"/>
      <c r="J3" s="32"/>
      <c r="K3" s="32"/>
      <c r="L3" s="32"/>
    </row>
    <row r="4" spans="1:16" ht="15.75" thickTop="1" x14ac:dyDescent="0.25">
      <c r="A4" s="2">
        <v>9</v>
      </c>
      <c r="B4" t="s">
        <v>16</v>
      </c>
      <c r="G4" s="22" t="s">
        <v>131</v>
      </c>
      <c r="H4" s="33"/>
      <c r="I4" s="33"/>
      <c r="J4" s="33"/>
      <c r="K4" s="33"/>
      <c r="L4" s="33"/>
      <c r="P4" s="22"/>
    </row>
    <row r="5" spans="1:16" x14ac:dyDescent="0.25">
      <c r="A5" s="2">
        <v>9.3000000000000007</v>
      </c>
      <c r="B5" t="s">
        <v>17</v>
      </c>
      <c r="G5" s="23" t="s">
        <v>132</v>
      </c>
      <c r="H5" s="32"/>
      <c r="I5" s="32"/>
      <c r="J5" s="32"/>
      <c r="K5" s="32"/>
      <c r="L5" s="32"/>
      <c r="P5" s="22"/>
    </row>
    <row r="6" spans="1:16" x14ac:dyDescent="0.25">
      <c r="A6" s="2">
        <v>9.4499999999999993</v>
      </c>
      <c r="B6" t="s">
        <v>18</v>
      </c>
      <c r="G6" s="23" t="s">
        <v>133</v>
      </c>
      <c r="H6" s="33"/>
      <c r="I6" s="33"/>
      <c r="J6" s="33"/>
      <c r="K6" s="33"/>
      <c r="L6" s="33"/>
      <c r="P6" s="22"/>
    </row>
    <row r="7" spans="1:16" x14ac:dyDescent="0.25">
      <c r="A7" s="2">
        <v>9.5</v>
      </c>
      <c r="B7" t="s">
        <v>41</v>
      </c>
      <c r="G7" s="22" t="s">
        <v>134</v>
      </c>
      <c r="H7" s="32"/>
      <c r="I7" s="32"/>
      <c r="J7" s="32"/>
      <c r="K7" s="32"/>
      <c r="L7" s="32"/>
      <c r="P7" s="22"/>
    </row>
    <row r="8" spans="1:16" ht="15.75" thickBot="1" x14ac:dyDescent="0.3">
      <c r="A8" s="17">
        <v>10</v>
      </c>
      <c r="B8" t="s">
        <v>19</v>
      </c>
      <c r="G8" s="22" t="s">
        <v>135</v>
      </c>
      <c r="H8" s="33"/>
      <c r="I8" s="33"/>
      <c r="J8" s="33"/>
      <c r="K8" s="33"/>
      <c r="L8" s="33"/>
      <c r="P8" s="22"/>
    </row>
    <row r="9" spans="1:16" ht="15.75" thickTop="1" x14ac:dyDescent="0.25">
      <c r="A9" s="2">
        <v>10.1</v>
      </c>
      <c r="B9" t="s">
        <v>20</v>
      </c>
      <c r="G9" s="27"/>
      <c r="H9" s="28"/>
      <c r="I9" s="28"/>
      <c r="J9" s="28"/>
      <c r="K9" s="28"/>
      <c r="L9" s="28"/>
      <c r="P9" s="22"/>
    </row>
    <row r="10" spans="1:16" x14ac:dyDescent="0.25">
      <c r="A10" s="2">
        <v>10.15</v>
      </c>
      <c r="B10" t="s">
        <v>63</v>
      </c>
      <c r="P10" s="22"/>
    </row>
    <row r="11" spans="1:16" x14ac:dyDescent="0.25">
      <c r="A11" s="2">
        <f>+A10+0.03</f>
        <v>10.18</v>
      </c>
      <c r="B11" t="s">
        <v>64</v>
      </c>
      <c r="P11" s="22"/>
    </row>
    <row r="12" spans="1:16" x14ac:dyDescent="0.25">
      <c r="A12" s="2">
        <f t="shared" ref="A12:A26" si="0">+A11+0.03</f>
        <v>10.209999999999999</v>
      </c>
      <c r="B12" t="s">
        <v>26</v>
      </c>
      <c r="G12" s="22" t="s">
        <v>136</v>
      </c>
      <c r="H12" s="34">
        <f>Tablica1[[#Totals],[100m Leptir ]]</f>
        <v>32</v>
      </c>
      <c r="P12" s="22"/>
    </row>
    <row r="13" spans="1:16" x14ac:dyDescent="0.25">
      <c r="A13" s="2">
        <f t="shared" si="0"/>
        <v>10.239999999999998</v>
      </c>
      <c r="B13" s="22" t="s">
        <v>27</v>
      </c>
      <c r="G13" s="23" t="s">
        <v>137</v>
      </c>
      <c r="H13" s="34">
        <f>Tablica1[[#Totals],[50 Slobodno ]]</f>
        <v>86</v>
      </c>
      <c r="P13" s="22"/>
    </row>
    <row r="14" spans="1:16" x14ac:dyDescent="0.25">
      <c r="A14" s="2">
        <f t="shared" si="0"/>
        <v>10.269999999999998</v>
      </c>
      <c r="B14" s="22" t="s">
        <v>28</v>
      </c>
      <c r="G14" s="22" t="s">
        <v>138</v>
      </c>
      <c r="H14" s="34">
        <f>Tablica1[[#Totals],[200m Leđno]]</f>
        <v>44</v>
      </c>
      <c r="P14" s="22"/>
    </row>
    <row r="15" spans="1:16" x14ac:dyDescent="0.25">
      <c r="A15" s="2">
        <f t="shared" si="0"/>
        <v>10.299999999999997</v>
      </c>
      <c r="B15" s="22" t="s">
        <v>29</v>
      </c>
      <c r="G15" s="22"/>
      <c r="P15" s="22"/>
    </row>
    <row r="16" spans="1:16" x14ac:dyDescent="0.25">
      <c r="A16" s="2">
        <f t="shared" si="0"/>
        <v>10.329999999999997</v>
      </c>
      <c r="B16" s="22" t="s">
        <v>30</v>
      </c>
      <c r="P16" s="22"/>
    </row>
    <row r="17" spans="1:16" x14ac:dyDescent="0.25">
      <c r="A17" s="2">
        <f>+A16+0.03</f>
        <v>10.359999999999996</v>
      </c>
      <c r="B17" s="22" t="s">
        <v>31</v>
      </c>
      <c r="P17" s="22"/>
    </row>
    <row r="18" spans="1:16" x14ac:dyDescent="0.25">
      <c r="A18" s="2">
        <f t="shared" si="0"/>
        <v>10.389999999999995</v>
      </c>
      <c r="B18" s="22" t="s">
        <v>32</v>
      </c>
      <c r="P18" s="22"/>
    </row>
    <row r="19" spans="1:16" x14ac:dyDescent="0.25">
      <c r="A19" s="2">
        <f t="shared" si="0"/>
        <v>10.419999999999995</v>
      </c>
      <c r="B19" s="22" t="s">
        <v>33</v>
      </c>
    </row>
    <row r="20" spans="1:16" x14ac:dyDescent="0.25">
      <c r="A20" s="2">
        <f t="shared" si="0"/>
        <v>10.449999999999994</v>
      </c>
      <c r="B20" s="22" t="s">
        <v>34</v>
      </c>
    </row>
    <row r="21" spans="1:16" x14ac:dyDescent="0.25">
      <c r="A21" s="2">
        <f t="shared" si="0"/>
        <v>10.479999999999993</v>
      </c>
      <c r="B21" s="22" t="s">
        <v>35</v>
      </c>
    </row>
    <row r="22" spans="1:16" x14ac:dyDescent="0.25">
      <c r="A22" s="2">
        <f>+A21+0.03</f>
        <v>10.509999999999993</v>
      </c>
      <c r="B22" s="22" t="s">
        <v>36</v>
      </c>
      <c r="G22" s="7" t="s">
        <v>55</v>
      </c>
      <c r="H22" s="7" t="s">
        <v>372</v>
      </c>
      <c r="I22" s="30" t="s">
        <v>46</v>
      </c>
      <c r="J22" s="30" t="s">
        <v>47</v>
      </c>
      <c r="K22" s="30" t="s">
        <v>48</v>
      </c>
      <c r="L22" s="30" t="s">
        <v>49</v>
      </c>
    </row>
    <row r="23" spans="1:16" x14ac:dyDescent="0.25">
      <c r="A23" s="2">
        <f t="shared" si="0"/>
        <v>10.539999999999992</v>
      </c>
      <c r="B23" s="22" t="s">
        <v>37</v>
      </c>
    </row>
    <row r="24" spans="1:16" x14ac:dyDescent="0.25">
      <c r="A24" s="2">
        <f t="shared" si="0"/>
        <v>10.569999999999991</v>
      </c>
      <c r="B24" s="22" t="s">
        <v>38</v>
      </c>
      <c r="G24" t="s">
        <v>44</v>
      </c>
      <c r="H24" s="23" t="s">
        <v>23</v>
      </c>
      <c r="I24" s="34">
        <f>COUNTIF(Tablica1[Klub],"VPK")</f>
        <v>28</v>
      </c>
      <c r="J24" s="35"/>
      <c r="K24" s="35"/>
      <c r="L24" s="35"/>
    </row>
    <row r="25" spans="1:16" ht="15.75" thickBot="1" x14ac:dyDescent="0.3">
      <c r="A25" s="16">
        <v>11</v>
      </c>
      <c r="B25" s="22" t="s">
        <v>39</v>
      </c>
      <c r="G25" t="s">
        <v>42</v>
      </c>
      <c r="H25" s="23" t="s">
        <v>22</v>
      </c>
      <c r="I25" s="34">
        <f>COUNTIF(Tablica1[Klub],"PKM")</f>
        <v>19</v>
      </c>
      <c r="J25" s="35"/>
      <c r="K25" s="35"/>
      <c r="L25" s="35"/>
    </row>
    <row r="26" spans="1:16" ht="15.75" thickTop="1" x14ac:dyDescent="0.25">
      <c r="A26" s="2">
        <f t="shared" si="0"/>
        <v>11.03</v>
      </c>
      <c r="B26" s="22" t="s">
        <v>40</v>
      </c>
      <c r="G26" t="s">
        <v>43</v>
      </c>
      <c r="H26" s="23" t="s">
        <v>24</v>
      </c>
      <c r="I26" s="34">
        <f>COUNTIF(Tablica1[Klub],"PKĐ")</f>
        <v>15</v>
      </c>
      <c r="J26" s="35"/>
      <c r="K26" s="35"/>
      <c r="L26" s="35"/>
    </row>
    <row r="27" spans="1:16" x14ac:dyDescent="0.25">
      <c r="A27" s="2"/>
      <c r="B27" s="22"/>
      <c r="G27" t="s">
        <v>45</v>
      </c>
      <c r="H27" s="23" t="s">
        <v>25</v>
      </c>
      <c r="I27" s="34">
        <f>COUNTIF(Tablica1[Klub],"PKV")</f>
        <v>23</v>
      </c>
      <c r="J27" s="35"/>
      <c r="K27" s="35"/>
      <c r="L27" s="35"/>
    </row>
    <row r="28" spans="1:16" x14ac:dyDescent="0.25">
      <c r="A28" s="2"/>
      <c r="B28" s="22"/>
      <c r="G28" t="s">
        <v>50</v>
      </c>
      <c r="H28" s="23" t="s">
        <v>51</v>
      </c>
      <c r="I28" s="34">
        <f>COUNTIF(Tablica1[Klub],"PKO")</f>
        <v>6</v>
      </c>
      <c r="J28" s="35"/>
      <c r="K28" s="35"/>
      <c r="L28" s="35"/>
    </row>
    <row r="29" spans="1:16" s="22" customFormat="1" x14ac:dyDescent="0.25">
      <c r="A29" s="2"/>
      <c r="G29" s="22" t="s">
        <v>139</v>
      </c>
      <c r="H29" s="23" t="s">
        <v>140</v>
      </c>
      <c r="I29" s="34">
        <f>COUNTIF(Tablica1[Klub],"ORI")</f>
        <v>0</v>
      </c>
      <c r="J29" s="35"/>
      <c r="K29" s="35"/>
      <c r="L29" s="35"/>
    </row>
    <row r="30" spans="1:16" s="22" customFormat="1" x14ac:dyDescent="0.25">
      <c r="A30" s="2"/>
      <c r="H30" s="23"/>
      <c r="I30" s="34"/>
      <c r="J30" s="35"/>
      <c r="K30" s="35"/>
      <c r="L30" s="35"/>
    </row>
    <row r="31" spans="1:16" x14ac:dyDescent="0.25">
      <c r="A31" s="2"/>
      <c r="B31" s="22"/>
      <c r="I31" s="28"/>
      <c r="J31" s="28"/>
      <c r="K31" s="28"/>
      <c r="L31" s="28"/>
    </row>
    <row r="32" spans="1:16" x14ac:dyDescent="0.25">
      <c r="A32" s="2"/>
      <c r="B32" s="22"/>
      <c r="H32" s="26" t="s">
        <v>8</v>
      </c>
      <c r="I32" s="26" t="s">
        <v>9</v>
      </c>
      <c r="J32" s="26" t="s">
        <v>4</v>
      </c>
      <c r="K32" s="26" t="s">
        <v>5</v>
      </c>
      <c r="L32" s="26" t="s">
        <v>0</v>
      </c>
    </row>
    <row r="33" spans="1:12" x14ac:dyDescent="0.25">
      <c r="A33" s="2"/>
      <c r="B33" s="22"/>
      <c r="G33" s="31" t="s">
        <v>61</v>
      </c>
      <c r="H33" s="32">
        <f>COUNTIF(Tablica1[402],"A1")</f>
        <v>12</v>
      </c>
      <c r="I33" s="32">
        <f>COUNTIF(Tablica1[402],"B1")</f>
        <v>15</v>
      </c>
      <c r="J33" s="32">
        <f>COUNTIF(Tablica1[402],"C1")</f>
        <v>8</v>
      </c>
      <c r="K33" s="32">
        <f>COUNTIF(Tablica1[402],"D1")</f>
        <v>11</v>
      </c>
      <c r="L33" s="32">
        <f>COUNTIF(Tablica1[402],"E1")</f>
        <v>22</v>
      </c>
    </row>
    <row r="34" spans="1:12" x14ac:dyDescent="0.25">
      <c r="A34" s="2"/>
      <c r="B34" s="22"/>
      <c r="G34" s="31" t="s">
        <v>62</v>
      </c>
      <c r="H34" s="32">
        <f>COUNTIF(Tablica1[402],"A2")</f>
        <v>5</v>
      </c>
      <c r="I34" s="32">
        <f>COUNTIF(Tablica1[402],"B2")</f>
        <v>5</v>
      </c>
      <c r="J34" s="32">
        <f>COUNTIF(Tablica1[402],"C2")</f>
        <v>7</v>
      </c>
      <c r="K34" s="32">
        <f>COUNTIF(Tablica1[402],"D2")</f>
        <v>3</v>
      </c>
      <c r="L34" s="32">
        <f>COUNTIF(Tablica1[402],"E2")</f>
        <v>3</v>
      </c>
    </row>
    <row r="35" spans="1:12" x14ac:dyDescent="0.25">
      <c r="A35" s="2"/>
      <c r="B35" s="22"/>
      <c r="G35" s="22"/>
      <c r="H35" s="29"/>
      <c r="I35" s="29"/>
      <c r="J35" s="29"/>
      <c r="K35" s="29"/>
      <c r="L35" s="29"/>
    </row>
    <row r="36" spans="1:12" x14ac:dyDescent="0.25">
      <c r="A36" s="2"/>
      <c r="B36" s="22"/>
    </row>
    <row r="37" spans="1:12" x14ac:dyDescent="0.25">
      <c r="A37" s="2"/>
      <c r="B37" s="22"/>
    </row>
    <row r="38" spans="1:12" x14ac:dyDescent="0.25">
      <c r="A38" s="2"/>
      <c r="B38" s="22"/>
    </row>
    <row r="39" spans="1:12" x14ac:dyDescent="0.25">
      <c r="A39" s="2"/>
      <c r="B39" s="22"/>
    </row>
    <row r="40" spans="1:12" x14ac:dyDescent="0.25">
      <c r="A40" s="2"/>
      <c r="B40" s="22"/>
    </row>
    <row r="41" spans="1:12" x14ac:dyDescent="0.25">
      <c r="A41" s="2"/>
      <c r="B41" s="22"/>
    </row>
    <row r="42" spans="1:12" x14ac:dyDescent="0.25">
      <c r="A42" s="2"/>
      <c r="B42" s="22"/>
    </row>
    <row r="43" spans="1:12" x14ac:dyDescent="0.25">
      <c r="A43" s="2"/>
      <c r="B43" s="22"/>
    </row>
    <row r="44" spans="1:12" x14ac:dyDescent="0.25">
      <c r="A44" s="2"/>
      <c r="B44" s="22"/>
    </row>
    <row r="45" spans="1:12" x14ac:dyDescent="0.25">
      <c r="A45" s="2"/>
      <c r="B45" s="22"/>
    </row>
    <row r="46" spans="1:12" x14ac:dyDescent="0.25">
      <c r="A46" s="2"/>
      <c r="B46" s="22"/>
    </row>
    <row r="47" spans="1:12" ht="15.75" thickBot="1" x14ac:dyDescent="0.3">
      <c r="A47" s="17"/>
      <c r="B47" s="22"/>
    </row>
    <row r="48" spans="1:12" ht="15.75" thickTop="1" x14ac:dyDescent="0.25">
      <c r="A48" s="2"/>
      <c r="B48" s="22"/>
    </row>
    <row r="49" spans="1:2" x14ac:dyDescent="0.25">
      <c r="A49" s="2"/>
      <c r="B49" s="22"/>
    </row>
    <row r="50" spans="1:2" x14ac:dyDescent="0.25">
      <c r="A50" s="2"/>
      <c r="B50" s="22"/>
    </row>
    <row r="51" spans="1:2" x14ac:dyDescent="0.25">
      <c r="A51" s="2"/>
      <c r="B51" s="22"/>
    </row>
    <row r="52" spans="1:2" x14ac:dyDescent="0.25">
      <c r="A52" s="2"/>
      <c r="B52" s="22"/>
    </row>
    <row r="53" spans="1:2" x14ac:dyDescent="0.25">
      <c r="A53" s="2"/>
      <c r="B53" s="22"/>
    </row>
    <row r="54" spans="1:2" x14ac:dyDescent="0.25">
      <c r="A54" s="2"/>
      <c r="B54" s="22"/>
    </row>
    <row r="55" spans="1:2" x14ac:dyDescent="0.25">
      <c r="A55" s="2"/>
      <c r="B55" s="22"/>
    </row>
    <row r="56" spans="1:2" x14ac:dyDescent="0.25">
      <c r="A56" s="2"/>
      <c r="B56" s="22"/>
    </row>
    <row r="57" spans="1:2" x14ac:dyDescent="0.25">
      <c r="A57" s="2"/>
      <c r="B57" s="22"/>
    </row>
    <row r="58" spans="1:2" x14ac:dyDescent="0.25">
      <c r="A58" s="2"/>
      <c r="B58" s="22"/>
    </row>
    <row r="59" spans="1:2" x14ac:dyDescent="0.25">
      <c r="A59" s="2"/>
      <c r="B59" s="22"/>
    </row>
    <row r="60" spans="1:2" x14ac:dyDescent="0.25">
      <c r="A60" s="2"/>
      <c r="B60" s="22"/>
    </row>
    <row r="61" spans="1:2" x14ac:dyDescent="0.25">
      <c r="A61" s="2"/>
      <c r="B61" s="22"/>
    </row>
    <row r="62" spans="1:2" x14ac:dyDescent="0.25">
      <c r="A62" s="2"/>
      <c r="B62" s="22"/>
    </row>
    <row r="63" spans="1:2" x14ac:dyDescent="0.25">
      <c r="A63" s="2"/>
      <c r="B63" s="22"/>
    </row>
    <row r="64" spans="1:2" x14ac:dyDescent="0.25">
      <c r="A64" s="2"/>
      <c r="B64" s="22"/>
    </row>
    <row r="65" spans="1:2" x14ac:dyDescent="0.25">
      <c r="A65" s="2"/>
      <c r="B65" s="22"/>
    </row>
    <row r="66" spans="1:2" x14ac:dyDescent="0.25">
      <c r="A66" s="2"/>
      <c r="B66" s="22"/>
    </row>
    <row r="67" spans="1:2" ht="15.75" thickBot="1" x14ac:dyDescent="0.3">
      <c r="A67" s="17"/>
      <c r="B67" s="22"/>
    </row>
    <row r="68" spans="1:2" ht="15.75" thickTop="1" x14ac:dyDescent="0.25">
      <c r="A68" s="2"/>
      <c r="B68" s="22"/>
    </row>
  </sheetData>
  <pageMargins left="0.4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85" zoomScaleNormal="85" workbookViewId="0">
      <selection activeCell="I41" sqref="I41"/>
    </sheetView>
  </sheetViews>
  <sheetFormatPr defaultRowHeight="12.75" x14ac:dyDescent="0.2"/>
  <cols>
    <col min="1" max="1" width="4.42578125" style="44" customWidth="1"/>
    <col min="2" max="2" width="6" style="45" customWidth="1"/>
    <col min="3" max="3" width="17.42578125" style="42" bestFit="1" customWidth="1"/>
    <col min="4" max="4" width="8.28515625" style="45" customWidth="1"/>
    <col min="5" max="5" width="6.140625" style="42" customWidth="1"/>
    <col min="6" max="6" width="9.140625" style="42"/>
    <col min="7" max="7" width="12.7109375" style="42" customWidth="1"/>
    <col min="8" max="8" width="9.140625" style="48"/>
    <col min="9" max="9" width="13.7109375" style="48" customWidth="1"/>
    <col min="10" max="16384" width="9.140625" style="42"/>
  </cols>
  <sheetData>
    <row r="1" spans="1:9" ht="15" x14ac:dyDescent="0.25">
      <c r="A1" s="108" t="s">
        <v>360</v>
      </c>
      <c r="B1" s="40"/>
      <c r="C1" s="41"/>
      <c r="D1" s="40"/>
    </row>
    <row r="2" spans="1:9" x14ac:dyDescent="0.2">
      <c r="A2" s="107"/>
      <c r="B2" s="90"/>
      <c r="C2" s="50"/>
      <c r="D2" s="90"/>
    </row>
    <row r="3" spans="1:9" x14ac:dyDescent="0.2">
      <c r="C3" s="42" t="s">
        <v>52</v>
      </c>
      <c r="D3" s="45" t="s">
        <v>53</v>
      </c>
      <c r="E3" s="42" t="s">
        <v>54</v>
      </c>
      <c r="F3" s="42" t="s">
        <v>55</v>
      </c>
      <c r="G3" s="42" t="s">
        <v>2</v>
      </c>
      <c r="H3" s="91" t="s">
        <v>111</v>
      </c>
      <c r="I3" s="91" t="s">
        <v>116</v>
      </c>
    </row>
    <row r="4" spans="1:9" ht="15" x14ac:dyDescent="0.25">
      <c r="A4" s="46">
        <v>1</v>
      </c>
      <c r="B4" s="47">
        <v>1</v>
      </c>
      <c r="C4" s="54" t="s">
        <v>108</v>
      </c>
      <c r="D4" s="100" t="s">
        <v>115</v>
      </c>
      <c r="E4" s="100" t="s">
        <v>7</v>
      </c>
      <c r="F4" s="157" t="s">
        <v>22</v>
      </c>
      <c r="G4" s="158" t="s">
        <v>66</v>
      </c>
      <c r="H4" s="122" t="s">
        <v>384</v>
      </c>
    </row>
    <row r="5" spans="1:9" ht="15" x14ac:dyDescent="0.25">
      <c r="A5" s="188"/>
      <c r="B5" s="45">
        <v>2</v>
      </c>
      <c r="C5" s="54" t="s">
        <v>73</v>
      </c>
      <c r="D5" s="100" t="s">
        <v>114</v>
      </c>
      <c r="E5" s="100" t="s">
        <v>7</v>
      </c>
      <c r="F5" s="157" t="s">
        <v>24</v>
      </c>
      <c r="G5" s="158" t="s">
        <v>329</v>
      </c>
      <c r="H5" s="122" t="s">
        <v>376</v>
      </c>
    </row>
    <row r="6" spans="1:9" ht="15" x14ac:dyDescent="0.25">
      <c r="A6" s="189"/>
      <c r="B6" s="45">
        <v>3</v>
      </c>
      <c r="C6" s="98" t="s">
        <v>98</v>
      </c>
      <c r="D6" s="103" t="s">
        <v>155</v>
      </c>
      <c r="E6" s="101" t="s">
        <v>7</v>
      </c>
      <c r="F6" s="157" t="s">
        <v>25</v>
      </c>
      <c r="G6" s="158" t="s">
        <v>269</v>
      </c>
      <c r="H6" s="122" t="s">
        <v>377</v>
      </c>
    </row>
    <row r="7" spans="1:9" ht="15" x14ac:dyDescent="0.25">
      <c r="A7" s="189"/>
      <c r="B7" s="45">
        <v>4</v>
      </c>
      <c r="C7" s="54" t="s">
        <v>99</v>
      </c>
      <c r="D7" s="102" t="s">
        <v>115</v>
      </c>
      <c r="E7" s="100" t="s">
        <v>7</v>
      </c>
      <c r="F7" s="157" t="s">
        <v>25</v>
      </c>
      <c r="G7" s="158" t="s">
        <v>262</v>
      </c>
      <c r="H7" s="122" t="s">
        <v>378</v>
      </c>
    </row>
    <row r="8" spans="1:9" ht="15" x14ac:dyDescent="0.25">
      <c r="A8" s="189"/>
      <c r="B8" s="45">
        <v>5</v>
      </c>
      <c r="C8" s="54" t="s">
        <v>165</v>
      </c>
      <c r="D8" s="100" t="s">
        <v>164</v>
      </c>
      <c r="E8" s="100" t="s">
        <v>7</v>
      </c>
      <c r="F8" s="157" t="s">
        <v>22</v>
      </c>
      <c r="G8" s="158" t="s">
        <v>337</v>
      </c>
      <c r="H8" s="122" t="s">
        <v>379</v>
      </c>
    </row>
    <row r="9" spans="1:9" ht="15" x14ac:dyDescent="0.25">
      <c r="A9" s="189"/>
      <c r="B9" s="45">
        <v>6</v>
      </c>
      <c r="C9" s="54" t="s">
        <v>181</v>
      </c>
      <c r="D9" s="100" t="s">
        <v>155</v>
      </c>
      <c r="E9" s="100" t="s">
        <v>7</v>
      </c>
      <c r="F9" s="157" t="s">
        <v>25</v>
      </c>
      <c r="G9" s="158" t="s">
        <v>247</v>
      </c>
      <c r="H9" s="122" t="s">
        <v>380</v>
      </c>
    </row>
    <row r="10" spans="1:9" ht="15" x14ac:dyDescent="0.25">
      <c r="A10" s="189"/>
      <c r="B10" s="74">
        <v>7</v>
      </c>
      <c r="C10" s="58" t="s">
        <v>167</v>
      </c>
      <c r="D10" s="101" t="s">
        <v>155</v>
      </c>
      <c r="E10" s="100" t="s">
        <v>7</v>
      </c>
      <c r="F10" s="157" t="s">
        <v>22</v>
      </c>
      <c r="G10" s="158" t="s">
        <v>340</v>
      </c>
      <c r="H10" s="122" t="s">
        <v>375</v>
      </c>
    </row>
    <row r="11" spans="1:9" ht="15" x14ac:dyDescent="0.25">
      <c r="A11" s="189"/>
      <c r="B11" s="74">
        <v>8</v>
      </c>
      <c r="C11" s="54" t="s">
        <v>182</v>
      </c>
      <c r="D11" s="100" t="s">
        <v>115</v>
      </c>
      <c r="E11" s="100" t="s">
        <v>7</v>
      </c>
      <c r="F11" s="157" t="s">
        <v>25</v>
      </c>
      <c r="G11" s="158" t="s">
        <v>283</v>
      </c>
      <c r="H11" s="122" t="s">
        <v>374</v>
      </c>
    </row>
    <row r="12" spans="1:9" ht="15" x14ac:dyDescent="0.25">
      <c r="B12" s="74"/>
      <c r="E12" s="45"/>
      <c r="F12" s="90"/>
      <c r="G12" s="48"/>
      <c r="H12" s="122"/>
    </row>
    <row r="13" spans="1:9" ht="15" x14ac:dyDescent="0.25">
      <c r="A13" s="92">
        <v>2</v>
      </c>
      <c r="B13" s="47">
        <v>1</v>
      </c>
      <c r="C13" s="54" t="s">
        <v>72</v>
      </c>
      <c r="D13" s="100" t="s">
        <v>154</v>
      </c>
      <c r="E13" s="100" t="s">
        <v>7</v>
      </c>
      <c r="F13" s="157" t="s">
        <v>24</v>
      </c>
      <c r="G13" s="158" t="s">
        <v>328</v>
      </c>
      <c r="H13" s="122" t="s">
        <v>382</v>
      </c>
    </row>
    <row r="14" spans="1:9" ht="15" x14ac:dyDescent="0.25">
      <c r="A14" s="190"/>
      <c r="B14" s="45">
        <v>2</v>
      </c>
      <c r="C14" s="54" t="s">
        <v>267</v>
      </c>
      <c r="D14" s="100" t="s">
        <v>164</v>
      </c>
      <c r="E14" s="100" t="s">
        <v>7</v>
      </c>
      <c r="F14" s="157" t="s">
        <v>25</v>
      </c>
      <c r="G14" s="158" t="s">
        <v>216</v>
      </c>
      <c r="H14" s="122" t="s">
        <v>379</v>
      </c>
    </row>
    <row r="15" spans="1:9" ht="15" x14ac:dyDescent="0.25">
      <c r="A15" s="191"/>
      <c r="B15" s="45">
        <v>3</v>
      </c>
      <c r="C15" s="54" t="s">
        <v>277</v>
      </c>
      <c r="D15" s="102" t="s">
        <v>164</v>
      </c>
      <c r="E15" s="100" t="s">
        <v>7</v>
      </c>
      <c r="F15" s="157" t="s">
        <v>25</v>
      </c>
      <c r="G15" s="158" t="s">
        <v>278</v>
      </c>
      <c r="H15" s="122" t="s">
        <v>379</v>
      </c>
    </row>
    <row r="16" spans="1:9" ht="15" x14ac:dyDescent="0.25">
      <c r="A16" s="191"/>
      <c r="B16" s="45">
        <v>4</v>
      </c>
      <c r="C16" s="54" t="s">
        <v>188</v>
      </c>
      <c r="D16" s="100" t="s">
        <v>154</v>
      </c>
      <c r="E16" s="100" t="s">
        <v>7</v>
      </c>
      <c r="F16" s="157" t="s">
        <v>51</v>
      </c>
      <c r="G16" s="158" t="s">
        <v>311</v>
      </c>
      <c r="H16" s="122" t="s">
        <v>383</v>
      </c>
    </row>
    <row r="17" spans="1:8" ht="15" x14ac:dyDescent="0.25">
      <c r="A17" s="191"/>
      <c r="B17" s="45">
        <v>5</v>
      </c>
      <c r="C17" s="54" t="s">
        <v>190</v>
      </c>
      <c r="D17" s="100" t="s">
        <v>158</v>
      </c>
      <c r="E17" s="100" t="s">
        <v>7</v>
      </c>
      <c r="F17" s="157" t="s">
        <v>51</v>
      </c>
      <c r="G17" s="158" t="s">
        <v>307</v>
      </c>
      <c r="H17" s="122" t="s">
        <v>381</v>
      </c>
    </row>
    <row r="18" spans="1:8" ht="15" x14ac:dyDescent="0.25">
      <c r="A18" s="191"/>
      <c r="B18" s="45">
        <v>6</v>
      </c>
      <c r="C18" s="54" t="s">
        <v>320</v>
      </c>
      <c r="D18" s="100" t="s">
        <v>321</v>
      </c>
      <c r="E18" s="100" t="s">
        <v>7</v>
      </c>
      <c r="F18" s="157" t="s">
        <v>24</v>
      </c>
      <c r="G18" s="158" t="s">
        <v>216</v>
      </c>
      <c r="H18" s="122" t="s">
        <v>385</v>
      </c>
    </row>
    <row r="19" spans="1:8" ht="15" x14ac:dyDescent="0.25">
      <c r="A19" s="191"/>
      <c r="B19" s="74">
        <v>7</v>
      </c>
      <c r="C19" s="54" t="s">
        <v>191</v>
      </c>
      <c r="D19" s="100" t="s">
        <v>164</v>
      </c>
      <c r="E19" s="100" t="s">
        <v>7</v>
      </c>
      <c r="F19" s="157" t="s">
        <v>51</v>
      </c>
      <c r="G19" s="158" t="s">
        <v>309</v>
      </c>
      <c r="H19" s="122" t="s">
        <v>386</v>
      </c>
    </row>
    <row r="20" spans="1:8" ht="15" x14ac:dyDescent="0.25">
      <c r="A20" s="191"/>
      <c r="B20" s="74">
        <v>8</v>
      </c>
      <c r="C20" s="54" t="s">
        <v>176</v>
      </c>
      <c r="D20" s="100">
        <v>2005</v>
      </c>
      <c r="E20" s="100" t="s">
        <v>7</v>
      </c>
      <c r="F20" s="157" t="s">
        <v>23</v>
      </c>
      <c r="G20" s="158" t="s">
        <v>216</v>
      </c>
      <c r="H20" s="122" t="s">
        <v>387</v>
      </c>
    </row>
    <row r="21" spans="1:8" ht="15" x14ac:dyDescent="0.25">
      <c r="A21" s="93"/>
      <c r="B21" s="74"/>
      <c r="E21" s="45"/>
      <c r="F21" s="90"/>
      <c r="G21" s="48"/>
      <c r="H21" s="122"/>
    </row>
    <row r="22" spans="1:8" ht="15" x14ac:dyDescent="0.25">
      <c r="A22" s="92">
        <v>3</v>
      </c>
      <c r="B22" s="47">
        <v>1</v>
      </c>
      <c r="C22" s="54" t="s">
        <v>178</v>
      </c>
      <c r="D22" s="102" t="s">
        <v>155</v>
      </c>
      <c r="E22" s="100" t="s">
        <v>7</v>
      </c>
      <c r="F22" s="157" t="s">
        <v>25</v>
      </c>
      <c r="G22" s="158" t="s">
        <v>265</v>
      </c>
      <c r="H22" s="122" t="s">
        <v>388</v>
      </c>
    </row>
    <row r="23" spans="1:8" ht="15" x14ac:dyDescent="0.25">
      <c r="A23" s="190"/>
      <c r="B23" s="45">
        <v>2</v>
      </c>
      <c r="C23" s="54" t="s">
        <v>69</v>
      </c>
      <c r="D23" s="100" t="s">
        <v>158</v>
      </c>
      <c r="E23" s="100" t="s">
        <v>7</v>
      </c>
      <c r="F23" s="157" t="s">
        <v>24</v>
      </c>
      <c r="G23" s="158" t="s">
        <v>323</v>
      </c>
      <c r="H23" s="122" t="s">
        <v>389</v>
      </c>
    </row>
    <row r="24" spans="1:8" ht="15" x14ac:dyDescent="0.25">
      <c r="A24" s="191"/>
      <c r="B24" s="45">
        <v>3</v>
      </c>
      <c r="C24" s="54" t="s">
        <v>210</v>
      </c>
      <c r="D24" s="100">
        <v>2000</v>
      </c>
      <c r="E24" s="100" t="s">
        <v>7</v>
      </c>
      <c r="F24" s="157" t="s">
        <v>23</v>
      </c>
      <c r="G24" s="158" t="s">
        <v>215</v>
      </c>
      <c r="H24" s="122" t="s">
        <v>390</v>
      </c>
    </row>
    <row r="25" spans="1:8" ht="15" x14ac:dyDescent="0.25">
      <c r="A25" s="191"/>
      <c r="B25" s="45">
        <v>4</v>
      </c>
      <c r="C25" s="58" t="s">
        <v>186</v>
      </c>
      <c r="D25" s="101" t="s">
        <v>154</v>
      </c>
      <c r="E25" s="101" t="s">
        <v>7</v>
      </c>
      <c r="F25" s="157" t="s">
        <v>51</v>
      </c>
      <c r="G25" s="158" t="s">
        <v>305</v>
      </c>
      <c r="H25" s="122" t="s">
        <v>391</v>
      </c>
    </row>
    <row r="26" spans="1:8" ht="15" x14ac:dyDescent="0.25">
      <c r="A26" s="191"/>
      <c r="B26" s="45">
        <v>5</v>
      </c>
      <c r="C26" s="54" t="s">
        <v>207</v>
      </c>
      <c r="D26" s="100">
        <v>2003</v>
      </c>
      <c r="E26" s="100" t="s">
        <v>7</v>
      </c>
      <c r="F26" s="157" t="s">
        <v>23</v>
      </c>
      <c r="G26" s="158" t="s">
        <v>214</v>
      </c>
      <c r="H26" s="122" t="s">
        <v>392</v>
      </c>
    </row>
    <row r="27" spans="1:8" ht="15" x14ac:dyDescent="0.25">
      <c r="A27" s="191"/>
      <c r="B27" s="45">
        <v>6</v>
      </c>
      <c r="C27" s="54" t="s">
        <v>289</v>
      </c>
      <c r="D27" s="100" t="s">
        <v>155</v>
      </c>
      <c r="E27" s="100" t="s">
        <v>7</v>
      </c>
      <c r="F27" s="157" t="s">
        <v>25</v>
      </c>
      <c r="G27" s="158" t="s">
        <v>290</v>
      </c>
      <c r="H27" s="122" t="s">
        <v>393</v>
      </c>
    </row>
    <row r="28" spans="1:8" ht="15" x14ac:dyDescent="0.25">
      <c r="A28" s="191"/>
      <c r="B28" s="74">
        <v>7</v>
      </c>
      <c r="C28" s="54" t="s">
        <v>68</v>
      </c>
      <c r="D28" s="100" t="s">
        <v>164</v>
      </c>
      <c r="E28" s="100" t="s">
        <v>7</v>
      </c>
      <c r="F28" s="157" t="s">
        <v>24</v>
      </c>
      <c r="G28" s="158" t="s">
        <v>323</v>
      </c>
      <c r="H28" s="122" t="s">
        <v>394</v>
      </c>
    </row>
    <row r="29" spans="1:8" ht="15" x14ac:dyDescent="0.25">
      <c r="A29" s="191"/>
      <c r="B29" s="74">
        <v>8</v>
      </c>
      <c r="C29" s="42" t="s">
        <v>92</v>
      </c>
      <c r="D29" s="45">
        <v>2003</v>
      </c>
      <c r="E29" s="45" t="s">
        <v>7</v>
      </c>
      <c r="F29" s="45" t="s">
        <v>23</v>
      </c>
      <c r="G29" s="48" t="s">
        <v>66</v>
      </c>
      <c r="H29" s="122" t="s">
        <v>395</v>
      </c>
    </row>
  </sheetData>
  <mergeCells count="3">
    <mergeCell ref="A5:A11"/>
    <mergeCell ref="A14:A20"/>
    <mergeCell ref="A23:A29"/>
  </mergeCells>
  <pageMargins left="0.47244094488188981" right="0.59055118110236227" top="0.74803149606299213" bottom="0.74803149606299213" header="0.31496062992125984" footer="0.31496062992125984"/>
  <pageSetup paperSize="9" scale="88" orientation="portrait" horizontalDpi="4294967293" verticalDpi="4294967293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70" zoomScaleNormal="70" workbookViewId="0">
      <selection activeCell="L43" sqref="L43"/>
    </sheetView>
  </sheetViews>
  <sheetFormatPr defaultRowHeight="15.75" x14ac:dyDescent="0.25"/>
  <cols>
    <col min="1" max="1" width="4.7109375" customWidth="1"/>
    <col min="2" max="2" width="5.7109375" customWidth="1"/>
    <col min="3" max="3" width="16.7109375" style="51" bestFit="1" customWidth="1"/>
    <col min="4" max="4" width="9.85546875" style="105" customWidth="1"/>
    <col min="5" max="6" width="9.140625" style="51"/>
    <col min="7" max="7" width="12.7109375" style="51" customWidth="1"/>
    <col min="8" max="8" width="12.7109375" style="127" customWidth="1"/>
    <col min="9" max="9" width="9.140625" style="1"/>
  </cols>
  <sheetData>
    <row r="1" spans="1:9" x14ac:dyDescent="0.25">
      <c r="A1" s="106" t="s">
        <v>361</v>
      </c>
      <c r="B1" s="106"/>
      <c r="C1" s="106"/>
    </row>
    <row r="3" spans="1:9" x14ac:dyDescent="0.25">
      <c r="A3" s="38"/>
      <c r="B3" s="9"/>
      <c r="C3" s="51" t="s">
        <v>52</v>
      </c>
      <c r="D3" s="105" t="s">
        <v>53</v>
      </c>
      <c r="E3" s="51" t="s">
        <v>54</v>
      </c>
      <c r="F3" s="51" t="s">
        <v>55</v>
      </c>
      <c r="G3" s="51" t="s">
        <v>2</v>
      </c>
      <c r="H3" s="128" t="s">
        <v>119</v>
      </c>
      <c r="I3" s="1" t="s">
        <v>120</v>
      </c>
    </row>
    <row r="4" spans="1:9" x14ac:dyDescent="0.25">
      <c r="A4" s="39">
        <v>4</v>
      </c>
      <c r="B4" s="37">
        <v>1</v>
      </c>
      <c r="C4" s="51" t="s">
        <v>102</v>
      </c>
      <c r="D4" s="105" t="s">
        <v>158</v>
      </c>
      <c r="E4" s="51" t="s">
        <v>6</v>
      </c>
      <c r="F4" s="51" t="s">
        <v>22</v>
      </c>
      <c r="G4" s="159" t="s">
        <v>66</v>
      </c>
      <c r="H4" s="127" t="s">
        <v>396</v>
      </c>
    </row>
    <row r="5" spans="1:9" x14ac:dyDescent="0.25">
      <c r="A5" s="38"/>
      <c r="B5" s="9">
        <v>2</v>
      </c>
      <c r="C5" s="51" t="s">
        <v>177</v>
      </c>
      <c r="D5" s="105" t="s">
        <v>121</v>
      </c>
      <c r="E5" s="51" t="s">
        <v>6</v>
      </c>
      <c r="F5" s="51" t="s">
        <v>23</v>
      </c>
      <c r="G5" s="159" t="s">
        <v>247</v>
      </c>
      <c r="H5" s="127" t="s">
        <v>397</v>
      </c>
    </row>
    <row r="6" spans="1:9" x14ac:dyDescent="0.25">
      <c r="A6" s="38"/>
      <c r="B6" s="9">
        <v>3</v>
      </c>
      <c r="C6" s="51" t="s">
        <v>301</v>
      </c>
      <c r="D6" s="105" t="s">
        <v>114</v>
      </c>
      <c r="E6" s="51" t="s">
        <v>6</v>
      </c>
      <c r="F6" s="51" t="s">
        <v>25</v>
      </c>
      <c r="G6" s="159" t="s">
        <v>302</v>
      </c>
      <c r="H6" s="127" t="s">
        <v>379</v>
      </c>
    </row>
    <row r="7" spans="1:9" x14ac:dyDescent="0.25">
      <c r="A7" s="38"/>
      <c r="B7" s="9">
        <v>4</v>
      </c>
      <c r="C7" s="51" t="s">
        <v>294</v>
      </c>
      <c r="D7" s="105" t="s">
        <v>121</v>
      </c>
      <c r="E7" s="51" t="s">
        <v>6</v>
      </c>
      <c r="F7" s="51" t="s">
        <v>25</v>
      </c>
      <c r="G7" s="159" t="s">
        <v>295</v>
      </c>
      <c r="H7" s="127" t="s">
        <v>398</v>
      </c>
    </row>
    <row r="8" spans="1:9" x14ac:dyDescent="0.25">
      <c r="A8" s="38"/>
      <c r="B8" s="9">
        <v>5</v>
      </c>
    </row>
    <row r="9" spans="1:9" x14ac:dyDescent="0.25">
      <c r="A9" s="38"/>
      <c r="B9" s="9">
        <v>6</v>
      </c>
    </row>
    <row r="10" spans="1:9" x14ac:dyDescent="0.25">
      <c r="A10" s="104"/>
      <c r="B10" s="28">
        <v>7</v>
      </c>
    </row>
    <row r="11" spans="1:9" x14ac:dyDescent="0.25">
      <c r="A11" s="104"/>
      <c r="B11" s="28">
        <v>8</v>
      </c>
    </row>
    <row r="12" spans="1:9" x14ac:dyDescent="0.25">
      <c r="A12" s="39">
        <v>5</v>
      </c>
      <c r="B12" s="37">
        <v>1</v>
      </c>
      <c r="C12" s="51" t="s">
        <v>100</v>
      </c>
      <c r="D12" s="105" t="s">
        <v>154</v>
      </c>
      <c r="E12" s="51" t="s">
        <v>6</v>
      </c>
      <c r="F12" s="51" t="s">
        <v>25</v>
      </c>
      <c r="G12" s="159" t="s">
        <v>292</v>
      </c>
      <c r="H12" s="127" t="s">
        <v>399</v>
      </c>
    </row>
    <row r="13" spans="1:9" x14ac:dyDescent="0.25">
      <c r="A13" s="104"/>
      <c r="B13" s="9">
        <v>2</v>
      </c>
      <c r="C13" s="51" t="s">
        <v>194</v>
      </c>
      <c r="D13" s="105" t="s">
        <v>158</v>
      </c>
      <c r="E13" s="51" t="s">
        <v>6</v>
      </c>
      <c r="F13" s="51" t="s">
        <v>51</v>
      </c>
      <c r="G13" s="159" t="s">
        <v>315</v>
      </c>
      <c r="H13" s="127" t="s">
        <v>400</v>
      </c>
    </row>
    <row r="14" spans="1:9" x14ac:dyDescent="0.25">
      <c r="A14" s="104"/>
      <c r="B14" s="9">
        <v>3</v>
      </c>
      <c r="C14" s="51" t="s">
        <v>254</v>
      </c>
      <c r="D14" s="105" t="s">
        <v>154</v>
      </c>
      <c r="E14" s="51" t="s">
        <v>6</v>
      </c>
      <c r="F14" s="51" t="s">
        <v>23</v>
      </c>
      <c r="G14" s="159" t="s">
        <v>255</v>
      </c>
      <c r="H14" s="127" t="s">
        <v>401</v>
      </c>
    </row>
    <row r="15" spans="1:9" x14ac:dyDescent="0.25">
      <c r="A15" s="104"/>
      <c r="B15" s="9">
        <v>4</v>
      </c>
      <c r="C15" s="51" t="s">
        <v>113</v>
      </c>
      <c r="D15" s="105" t="s">
        <v>114</v>
      </c>
      <c r="E15" s="51" t="s">
        <v>6</v>
      </c>
      <c r="F15" s="51" t="s">
        <v>51</v>
      </c>
      <c r="G15" s="159" t="s">
        <v>313</v>
      </c>
      <c r="H15" s="127" t="s">
        <v>402</v>
      </c>
    </row>
    <row r="16" spans="1:9" x14ac:dyDescent="0.25">
      <c r="A16" s="104"/>
      <c r="B16" s="9">
        <v>5</v>
      </c>
      <c r="C16" s="51" t="s">
        <v>65</v>
      </c>
      <c r="D16" s="105">
        <v>2001</v>
      </c>
      <c r="E16" s="51" t="s">
        <v>6</v>
      </c>
      <c r="F16" s="51" t="s">
        <v>24</v>
      </c>
      <c r="G16" s="159" t="s">
        <v>216</v>
      </c>
      <c r="H16" s="127" t="s">
        <v>403</v>
      </c>
    </row>
    <row r="17" spans="1:2" x14ac:dyDescent="0.25">
      <c r="A17" s="104"/>
      <c r="B17" s="9">
        <v>6</v>
      </c>
    </row>
    <row r="18" spans="1:2" x14ac:dyDescent="0.25">
      <c r="A18" s="104"/>
      <c r="B18" s="28">
        <v>7</v>
      </c>
    </row>
    <row r="19" spans="1:2" x14ac:dyDescent="0.25">
      <c r="A19" s="104"/>
      <c r="B19" s="28">
        <v>8</v>
      </c>
    </row>
  </sheetData>
  <pageMargins left="0.47244094488188981" right="0.70866141732283472" top="0.74803149606299213" bottom="0.74803149606299213" header="0.31496062992125984" footer="0.31496062992125984"/>
  <pageSetup paperSize="9" orientation="portrait" horizontalDpi="4294967293" verticalDpi="4294967293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zoomScale="80" zoomScaleNormal="80" workbookViewId="0">
      <selection activeCell="K52" sqref="K51:K52"/>
    </sheetView>
  </sheetViews>
  <sheetFormatPr defaultRowHeight="12.75" x14ac:dyDescent="0.2"/>
  <cols>
    <col min="1" max="1" width="5" style="44" customWidth="1"/>
    <col min="2" max="2" width="5.42578125" style="42" customWidth="1"/>
    <col min="3" max="3" width="19.28515625" style="61" bestFit="1" customWidth="1"/>
    <col min="4" max="4" width="8.28515625" style="62" customWidth="1"/>
    <col min="5" max="5" width="6.7109375" style="62" customWidth="1"/>
    <col min="6" max="6" width="9.140625" style="62"/>
    <col min="7" max="7" width="12.7109375" style="63" customWidth="1"/>
    <col min="8" max="8" width="12.7109375" style="132" customWidth="1"/>
    <col min="9" max="9" width="12.5703125" style="63" customWidth="1"/>
    <col min="10" max="16384" width="9.140625" style="42"/>
  </cols>
  <sheetData>
    <row r="1" spans="1:9" ht="15.75" x14ac:dyDescent="0.25">
      <c r="A1" s="111" t="s">
        <v>362</v>
      </c>
      <c r="B1" s="41"/>
      <c r="C1" s="109"/>
    </row>
    <row r="2" spans="1:9" x14ac:dyDescent="0.2">
      <c r="A2" s="60"/>
    </row>
    <row r="3" spans="1:9" x14ac:dyDescent="0.2">
      <c r="C3" s="61" t="s">
        <v>52</v>
      </c>
      <c r="D3" s="62" t="s">
        <v>53</v>
      </c>
      <c r="E3" s="62" t="s">
        <v>54</v>
      </c>
      <c r="F3" s="62" t="s">
        <v>55</v>
      </c>
      <c r="G3" s="63" t="s">
        <v>2</v>
      </c>
      <c r="H3" s="69" t="s">
        <v>111</v>
      </c>
      <c r="I3" s="63" t="s">
        <v>120</v>
      </c>
    </row>
    <row r="4" spans="1:9" x14ac:dyDescent="0.2">
      <c r="A4" s="46">
        <v>6</v>
      </c>
      <c r="B4" s="47">
        <v>1</v>
      </c>
      <c r="C4" s="61" t="s">
        <v>352</v>
      </c>
      <c r="D4" s="62" t="s">
        <v>171</v>
      </c>
      <c r="E4" s="62" t="s">
        <v>7</v>
      </c>
      <c r="F4" s="62" t="s">
        <v>22</v>
      </c>
      <c r="G4" s="160" t="s">
        <v>66</v>
      </c>
      <c r="H4" s="132" t="s">
        <v>379</v>
      </c>
    </row>
    <row r="5" spans="1:9" x14ac:dyDescent="0.2">
      <c r="B5" s="45">
        <v>2</v>
      </c>
      <c r="C5" s="61" t="s">
        <v>212</v>
      </c>
      <c r="D5" s="62" t="s">
        <v>172</v>
      </c>
      <c r="E5" s="62" t="s">
        <v>7</v>
      </c>
      <c r="F5" s="62" t="s">
        <v>23</v>
      </c>
      <c r="G5" s="160" t="s">
        <v>232</v>
      </c>
      <c r="H5" s="132" t="s">
        <v>404</v>
      </c>
    </row>
    <row r="6" spans="1:9" x14ac:dyDescent="0.2">
      <c r="B6" s="45">
        <v>3</v>
      </c>
      <c r="C6" s="61" t="s">
        <v>281</v>
      </c>
      <c r="D6" s="62" t="s">
        <v>121</v>
      </c>
      <c r="E6" s="62" t="s">
        <v>7</v>
      </c>
      <c r="F6" s="62" t="s">
        <v>25</v>
      </c>
      <c r="G6" s="160" t="s">
        <v>282</v>
      </c>
      <c r="H6" s="132" t="s">
        <v>405</v>
      </c>
      <c r="I6" s="66"/>
    </row>
    <row r="7" spans="1:9" x14ac:dyDescent="0.2">
      <c r="B7" s="45">
        <v>4</v>
      </c>
      <c r="C7" s="61" t="s">
        <v>169</v>
      </c>
      <c r="D7" s="62" t="s">
        <v>121</v>
      </c>
      <c r="E7" s="62" t="s">
        <v>7</v>
      </c>
      <c r="F7" s="62" t="s">
        <v>22</v>
      </c>
      <c r="G7" s="160" t="s">
        <v>350</v>
      </c>
      <c r="H7" s="132" t="s">
        <v>406</v>
      </c>
      <c r="I7" s="71"/>
    </row>
    <row r="8" spans="1:9" x14ac:dyDescent="0.2">
      <c r="B8" s="45">
        <v>5</v>
      </c>
      <c r="C8" s="61" t="s">
        <v>110</v>
      </c>
      <c r="D8" s="62" t="s">
        <v>172</v>
      </c>
      <c r="E8" s="62" t="s">
        <v>7</v>
      </c>
      <c r="F8" s="62" t="s">
        <v>22</v>
      </c>
      <c r="G8" s="160" t="s">
        <v>353</v>
      </c>
      <c r="H8" s="132" t="s">
        <v>407</v>
      </c>
    </row>
    <row r="9" spans="1:9" x14ac:dyDescent="0.2">
      <c r="B9" s="45">
        <v>6</v>
      </c>
      <c r="C9" s="61" t="s">
        <v>213</v>
      </c>
      <c r="D9" s="62">
        <v>2007</v>
      </c>
      <c r="E9" s="62" t="s">
        <v>7</v>
      </c>
      <c r="F9" s="62" t="s">
        <v>23</v>
      </c>
      <c r="G9" s="160" t="s">
        <v>233</v>
      </c>
      <c r="H9" s="132" t="s">
        <v>349</v>
      </c>
    </row>
    <row r="10" spans="1:9" x14ac:dyDescent="0.2">
      <c r="A10" s="94"/>
      <c r="B10" s="62">
        <v>7</v>
      </c>
      <c r="C10" s="61" t="s">
        <v>209</v>
      </c>
      <c r="D10" s="62">
        <v>2006</v>
      </c>
      <c r="E10" s="62" t="s">
        <v>7</v>
      </c>
      <c r="F10" s="62" t="s">
        <v>23</v>
      </c>
      <c r="G10" s="160" t="s">
        <v>223</v>
      </c>
      <c r="H10" s="132" t="s">
        <v>408</v>
      </c>
    </row>
    <row r="11" spans="1:9" x14ac:dyDescent="0.2">
      <c r="A11" s="94"/>
      <c r="B11" s="62">
        <v>8</v>
      </c>
      <c r="C11" s="61" t="s">
        <v>211</v>
      </c>
      <c r="D11" s="62" t="s">
        <v>174</v>
      </c>
      <c r="E11" s="62" t="s">
        <v>7</v>
      </c>
      <c r="F11" s="62" t="s">
        <v>23</v>
      </c>
      <c r="G11" s="160" t="s">
        <v>232</v>
      </c>
      <c r="H11" s="132" t="s">
        <v>409</v>
      </c>
    </row>
    <row r="12" spans="1:9" x14ac:dyDescent="0.2">
      <c r="A12" s="94"/>
      <c r="B12" s="62"/>
      <c r="G12" s="160"/>
    </row>
    <row r="13" spans="1:9" x14ac:dyDescent="0.2">
      <c r="A13" s="46">
        <v>7</v>
      </c>
      <c r="B13" s="47">
        <v>1</v>
      </c>
      <c r="C13" s="63" t="s">
        <v>170</v>
      </c>
      <c r="D13" s="67" t="s">
        <v>171</v>
      </c>
      <c r="E13" s="67" t="s">
        <v>7</v>
      </c>
      <c r="F13" s="68" t="s">
        <v>22</v>
      </c>
      <c r="G13" s="160" t="s">
        <v>351</v>
      </c>
      <c r="H13" s="132" t="s">
        <v>379</v>
      </c>
    </row>
    <row r="14" spans="1:9" x14ac:dyDescent="0.2">
      <c r="A14" s="94"/>
      <c r="B14" s="45">
        <v>2</v>
      </c>
      <c r="C14" s="61" t="s">
        <v>109</v>
      </c>
      <c r="D14" s="62" t="s">
        <v>121</v>
      </c>
      <c r="E14" s="62" t="s">
        <v>7</v>
      </c>
      <c r="F14" s="62" t="s">
        <v>22</v>
      </c>
      <c r="G14" s="160" t="s">
        <v>349</v>
      </c>
      <c r="H14" s="132" t="s">
        <v>410</v>
      </c>
      <c r="I14" s="66"/>
    </row>
    <row r="15" spans="1:9" ht="14.25" customHeight="1" x14ac:dyDescent="0.2">
      <c r="A15" s="94"/>
      <c r="B15" s="45">
        <v>3</v>
      </c>
      <c r="C15" s="63" t="s">
        <v>91</v>
      </c>
      <c r="D15" s="67">
        <v>2009</v>
      </c>
      <c r="E15" s="67" t="s">
        <v>7</v>
      </c>
      <c r="F15" s="68" t="s">
        <v>23</v>
      </c>
      <c r="G15" s="160" t="s">
        <v>222</v>
      </c>
      <c r="H15" s="132" t="s">
        <v>411</v>
      </c>
    </row>
    <row r="16" spans="1:9" x14ac:dyDescent="0.2">
      <c r="A16" s="94"/>
      <c r="B16" s="45">
        <v>4</v>
      </c>
      <c r="C16" s="61" t="s">
        <v>71</v>
      </c>
      <c r="D16" s="62" t="s">
        <v>158</v>
      </c>
      <c r="E16" s="62" t="s">
        <v>7</v>
      </c>
      <c r="F16" s="62" t="s">
        <v>24</v>
      </c>
      <c r="G16" s="160" t="s">
        <v>222</v>
      </c>
      <c r="H16" s="132" t="s">
        <v>412</v>
      </c>
    </row>
    <row r="17" spans="1:9" x14ac:dyDescent="0.2">
      <c r="A17" s="94"/>
      <c r="B17" s="45">
        <v>5</v>
      </c>
      <c r="C17" s="61" t="s">
        <v>90</v>
      </c>
      <c r="D17" s="62">
        <v>2007</v>
      </c>
      <c r="E17" s="62" t="s">
        <v>7</v>
      </c>
      <c r="F17" s="62" t="s">
        <v>23</v>
      </c>
      <c r="G17" s="160" t="s">
        <v>217</v>
      </c>
      <c r="H17" s="132" t="s">
        <v>413</v>
      </c>
    </row>
    <row r="18" spans="1:9" x14ac:dyDescent="0.2">
      <c r="A18" s="94"/>
      <c r="B18" s="45">
        <v>6</v>
      </c>
      <c r="C18" s="63" t="s">
        <v>287</v>
      </c>
      <c r="D18" s="67" t="s">
        <v>171</v>
      </c>
      <c r="E18" s="67" t="s">
        <v>7</v>
      </c>
      <c r="F18" s="68" t="s">
        <v>25</v>
      </c>
      <c r="G18" s="160" t="s">
        <v>288</v>
      </c>
      <c r="H18" s="132" t="s">
        <v>414</v>
      </c>
    </row>
    <row r="19" spans="1:9" x14ac:dyDescent="0.2">
      <c r="A19" s="94"/>
      <c r="B19" s="62">
        <v>7</v>
      </c>
      <c r="C19" s="63" t="s">
        <v>70</v>
      </c>
      <c r="D19" s="67" t="s">
        <v>158</v>
      </c>
      <c r="E19" s="67" t="s">
        <v>7</v>
      </c>
      <c r="F19" s="68" t="s">
        <v>24</v>
      </c>
      <c r="G19" s="160" t="s">
        <v>327</v>
      </c>
      <c r="H19" s="132" t="s">
        <v>415</v>
      </c>
      <c r="I19" s="71"/>
    </row>
    <row r="20" spans="1:9" x14ac:dyDescent="0.2">
      <c r="A20" s="94"/>
      <c r="B20" s="62">
        <v>8</v>
      </c>
      <c r="C20" s="61" t="s">
        <v>206</v>
      </c>
      <c r="D20" s="62">
        <v>2005</v>
      </c>
      <c r="E20" s="62" t="s">
        <v>7</v>
      </c>
      <c r="F20" s="62" t="s">
        <v>23</v>
      </c>
      <c r="G20" s="160" t="s">
        <v>219</v>
      </c>
      <c r="H20" s="132" t="s">
        <v>416</v>
      </c>
      <c r="I20" s="66"/>
    </row>
    <row r="21" spans="1:9" x14ac:dyDescent="0.2">
      <c r="A21" s="94"/>
      <c r="B21" s="62"/>
      <c r="G21" s="160"/>
    </row>
    <row r="22" spans="1:9" x14ac:dyDescent="0.2">
      <c r="A22" s="46">
        <v>8</v>
      </c>
      <c r="B22" s="47">
        <v>1</v>
      </c>
      <c r="C22" s="63" t="s">
        <v>347</v>
      </c>
      <c r="D22" s="67" t="s">
        <v>115</v>
      </c>
      <c r="E22" s="67" t="s">
        <v>7</v>
      </c>
      <c r="F22" s="68" t="s">
        <v>22</v>
      </c>
      <c r="G22" s="160" t="s">
        <v>348</v>
      </c>
      <c r="H22" s="132" t="s">
        <v>417</v>
      </c>
    </row>
    <row r="23" spans="1:9" x14ac:dyDescent="0.2">
      <c r="A23" s="94"/>
      <c r="B23" s="45">
        <v>2</v>
      </c>
      <c r="C23" s="61" t="s">
        <v>75</v>
      </c>
      <c r="D23" s="62" t="s">
        <v>121</v>
      </c>
      <c r="E23" s="62" t="s">
        <v>7</v>
      </c>
      <c r="F23" s="62" t="s">
        <v>24</v>
      </c>
      <c r="G23" s="160" t="s">
        <v>231</v>
      </c>
      <c r="H23" s="132" t="s">
        <v>418</v>
      </c>
    </row>
    <row r="24" spans="1:9" x14ac:dyDescent="0.2">
      <c r="A24" s="94"/>
      <c r="B24" s="45">
        <v>3</v>
      </c>
      <c r="C24" s="61" t="s">
        <v>182</v>
      </c>
      <c r="D24" s="62" t="s">
        <v>115</v>
      </c>
      <c r="E24" s="62" t="s">
        <v>7</v>
      </c>
      <c r="F24" s="62" t="s">
        <v>25</v>
      </c>
      <c r="G24" s="160" t="s">
        <v>284</v>
      </c>
      <c r="H24" s="132" t="s">
        <v>419</v>
      </c>
    </row>
    <row r="25" spans="1:9" x14ac:dyDescent="0.2">
      <c r="A25" s="94"/>
      <c r="B25" s="45">
        <v>4</v>
      </c>
      <c r="C25" s="61" t="s">
        <v>180</v>
      </c>
      <c r="D25" s="62" t="s">
        <v>121</v>
      </c>
      <c r="E25" s="62" t="s">
        <v>7</v>
      </c>
      <c r="F25" s="62" t="s">
        <v>25</v>
      </c>
      <c r="G25" s="160" t="s">
        <v>285</v>
      </c>
      <c r="H25" s="132" t="s">
        <v>379</v>
      </c>
    </row>
    <row r="26" spans="1:9" x14ac:dyDescent="0.2">
      <c r="A26" s="94"/>
      <c r="B26" s="45">
        <v>5</v>
      </c>
      <c r="C26" s="61" t="s">
        <v>74</v>
      </c>
      <c r="D26" s="62" t="s">
        <v>115</v>
      </c>
      <c r="E26" s="62" t="s">
        <v>7</v>
      </c>
      <c r="F26" s="62" t="s">
        <v>24</v>
      </c>
      <c r="G26" s="160" t="s">
        <v>331</v>
      </c>
      <c r="H26" s="132" t="s">
        <v>420</v>
      </c>
    </row>
    <row r="27" spans="1:9" x14ac:dyDescent="0.2">
      <c r="A27" s="94"/>
      <c r="B27" s="45">
        <v>6</v>
      </c>
      <c r="C27" s="61" t="s">
        <v>275</v>
      </c>
      <c r="D27" s="62" t="s">
        <v>164</v>
      </c>
      <c r="E27" s="62" t="s">
        <v>7</v>
      </c>
      <c r="F27" s="62" t="s">
        <v>25</v>
      </c>
      <c r="G27" s="160" t="s">
        <v>276</v>
      </c>
      <c r="H27" s="132" t="s">
        <v>379</v>
      </c>
    </row>
    <row r="28" spans="1:9" x14ac:dyDescent="0.2">
      <c r="A28" s="94"/>
      <c r="B28" s="62">
        <v>7</v>
      </c>
      <c r="C28" s="61" t="s">
        <v>208</v>
      </c>
      <c r="D28" s="62">
        <v>2006</v>
      </c>
      <c r="E28" s="62" t="s">
        <v>7</v>
      </c>
      <c r="F28" s="62" t="s">
        <v>23</v>
      </c>
      <c r="G28" s="160" t="s">
        <v>221</v>
      </c>
      <c r="H28" s="132" t="s">
        <v>421</v>
      </c>
    </row>
    <row r="29" spans="1:9" x14ac:dyDescent="0.2">
      <c r="A29" s="94"/>
      <c r="B29" s="62">
        <v>8</v>
      </c>
      <c r="C29" s="63" t="s">
        <v>89</v>
      </c>
      <c r="D29" s="67">
        <v>2008</v>
      </c>
      <c r="E29" s="67" t="s">
        <v>7</v>
      </c>
      <c r="F29" s="68" t="s">
        <v>23</v>
      </c>
      <c r="G29" s="160" t="s">
        <v>231</v>
      </c>
      <c r="H29" s="132" t="s">
        <v>422</v>
      </c>
    </row>
    <row r="30" spans="1:9" x14ac:dyDescent="0.2">
      <c r="A30" s="94"/>
      <c r="B30" s="62"/>
      <c r="C30" s="63"/>
      <c r="D30" s="67"/>
      <c r="E30" s="67"/>
      <c r="F30" s="68"/>
      <c r="G30" s="160"/>
    </row>
    <row r="31" spans="1:9" x14ac:dyDescent="0.2">
      <c r="A31" s="46">
        <v>9</v>
      </c>
      <c r="B31" s="47">
        <v>1</v>
      </c>
      <c r="C31" s="61" t="s">
        <v>168</v>
      </c>
      <c r="D31" s="62" t="s">
        <v>160</v>
      </c>
      <c r="E31" s="62" t="s">
        <v>7</v>
      </c>
      <c r="F31" s="62" t="s">
        <v>22</v>
      </c>
      <c r="G31" s="160" t="s">
        <v>345</v>
      </c>
      <c r="H31" s="132" t="s">
        <v>423</v>
      </c>
    </row>
    <row r="32" spans="1:9" x14ac:dyDescent="0.2">
      <c r="A32" s="94"/>
      <c r="B32" s="45">
        <v>2</v>
      </c>
      <c r="C32" s="61" t="s">
        <v>263</v>
      </c>
      <c r="D32" s="62" t="s">
        <v>154</v>
      </c>
      <c r="E32" s="62" t="s">
        <v>7</v>
      </c>
      <c r="F32" s="62" t="s">
        <v>25</v>
      </c>
      <c r="G32" s="160" t="s">
        <v>264</v>
      </c>
      <c r="H32" s="132" t="s">
        <v>424</v>
      </c>
      <c r="I32" s="66"/>
    </row>
    <row r="33" spans="1:9" x14ac:dyDescent="0.2">
      <c r="A33" s="94"/>
      <c r="B33" s="45">
        <v>3</v>
      </c>
      <c r="C33" s="61" t="s">
        <v>86</v>
      </c>
      <c r="D33" s="62">
        <v>2006</v>
      </c>
      <c r="E33" s="62" t="s">
        <v>7</v>
      </c>
      <c r="F33" s="62" t="s">
        <v>23</v>
      </c>
      <c r="G33" s="160" t="s">
        <v>228</v>
      </c>
      <c r="H33" s="132" t="s">
        <v>425</v>
      </c>
    </row>
    <row r="34" spans="1:9" x14ac:dyDescent="0.2">
      <c r="A34" s="94"/>
      <c r="B34" s="45">
        <v>4</v>
      </c>
      <c r="C34" s="61" t="s">
        <v>166</v>
      </c>
      <c r="D34" s="62" t="s">
        <v>164</v>
      </c>
      <c r="E34" s="62" t="s">
        <v>7</v>
      </c>
      <c r="F34" s="62" t="s">
        <v>22</v>
      </c>
      <c r="G34" s="160" t="s">
        <v>339</v>
      </c>
      <c r="H34" s="132" t="s">
        <v>426</v>
      </c>
      <c r="I34" s="66"/>
    </row>
    <row r="35" spans="1:9" x14ac:dyDescent="0.2">
      <c r="A35" s="94"/>
      <c r="B35" s="45">
        <v>5</v>
      </c>
      <c r="C35" s="61" t="s">
        <v>205</v>
      </c>
      <c r="D35" s="62">
        <v>2006</v>
      </c>
      <c r="E35" s="62" t="s">
        <v>7</v>
      </c>
      <c r="F35" s="62" t="s">
        <v>23</v>
      </c>
      <c r="G35" s="160" t="s">
        <v>218</v>
      </c>
      <c r="H35" s="132" t="s">
        <v>427</v>
      </c>
    </row>
    <row r="36" spans="1:9" x14ac:dyDescent="0.2">
      <c r="A36" s="94"/>
      <c r="B36" s="45">
        <v>6</v>
      </c>
      <c r="C36" s="63" t="s">
        <v>88</v>
      </c>
      <c r="D36" s="67">
        <v>2005</v>
      </c>
      <c r="E36" s="67" t="s">
        <v>7</v>
      </c>
      <c r="F36" s="68" t="s">
        <v>23</v>
      </c>
      <c r="G36" s="160" t="s">
        <v>229</v>
      </c>
      <c r="H36" s="132" t="s">
        <v>428</v>
      </c>
      <c r="I36" s="66"/>
    </row>
    <row r="37" spans="1:9" x14ac:dyDescent="0.2">
      <c r="A37" s="94"/>
      <c r="B37" s="62">
        <v>7</v>
      </c>
      <c r="C37" s="63" t="s">
        <v>343</v>
      </c>
      <c r="D37" s="67" t="s">
        <v>158</v>
      </c>
      <c r="E37" s="67" t="s">
        <v>7</v>
      </c>
      <c r="F37" s="68" t="s">
        <v>22</v>
      </c>
      <c r="G37" s="160" t="s">
        <v>344</v>
      </c>
      <c r="H37" s="132" t="s">
        <v>429</v>
      </c>
    </row>
    <row r="38" spans="1:9" x14ac:dyDescent="0.2">
      <c r="A38" s="94"/>
      <c r="B38" s="62">
        <v>8</v>
      </c>
      <c r="C38" s="61" t="s">
        <v>179</v>
      </c>
      <c r="D38" s="62" t="s">
        <v>115</v>
      </c>
      <c r="E38" s="62" t="s">
        <v>7</v>
      </c>
      <c r="F38" s="62" t="s">
        <v>25</v>
      </c>
      <c r="G38" s="160" t="s">
        <v>280</v>
      </c>
      <c r="H38" s="132" t="s">
        <v>379</v>
      </c>
    </row>
    <row r="39" spans="1:9" x14ac:dyDescent="0.2">
      <c r="A39" s="94"/>
      <c r="B39" s="62"/>
      <c r="G39" s="160"/>
    </row>
    <row r="40" spans="1:9" x14ac:dyDescent="0.2">
      <c r="A40" s="46">
        <v>10</v>
      </c>
      <c r="B40" s="47">
        <v>1</v>
      </c>
      <c r="C40" s="61" t="s">
        <v>87</v>
      </c>
      <c r="D40" s="62" t="s">
        <v>121</v>
      </c>
      <c r="E40" s="62" t="s">
        <v>7</v>
      </c>
      <c r="F40" s="62" t="s">
        <v>23</v>
      </c>
      <c r="G40" s="160" t="s">
        <v>230</v>
      </c>
      <c r="H40" s="132" t="s">
        <v>430</v>
      </c>
    </row>
    <row r="41" spans="1:9" x14ac:dyDescent="0.2">
      <c r="A41" s="94"/>
      <c r="B41" s="45">
        <v>2</v>
      </c>
      <c r="C41" s="61" t="s">
        <v>175</v>
      </c>
      <c r="D41" s="62">
        <v>2006</v>
      </c>
      <c r="E41" s="62" t="s">
        <v>7</v>
      </c>
      <c r="F41" s="62" t="s">
        <v>23</v>
      </c>
      <c r="G41" s="160" t="s">
        <v>228</v>
      </c>
      <c r="H41" s="132" t="s">
        <v>431</v>
      </c>
    </row>
    <row r="42" spans="1:9" x14ac:dyDescent="0.2">
      <c r="A42" s="94"/>
      <c r="B42" s="45">
        <v>3</v>
      </c>
      <c r="C42" s="61" t="s">
        <v>108</v>
      </c>
      <c r="D42" s="62" t="s">
        <v>115</v>
      </c>
      <c r="E42" s="62" t="s">
        <v>7</v>
      </c>
      <c r="F42" s="62" t="s">
        <v>22</v>
      </c>
      <c r="G42" s="160" t="s">
        <v>346</v>
      </c>
      <c r="H42" s="132" t="s">
        <v>432</v>
      </c>
      <c r="I42" s="66"/>
    </row>
    <row r="43" spans="1:9" x14ac:dyDescent="0.2">
      <c r="A43" s="94"/>
      <c r="B43" s="45">
        <v>4</v>
      </c>
      <c r="C43" s="61" t="s">
        <v>106</v>
      </c>
      <c r="D43" s="62" t="s">
        <v>155</v>
      </c>
      <c r="E43" s="62" t="s">
        <v>7</v>
      </c>
      <c r="F43" s="62" t="s">
        <v>22</v>
      </c>
      <c r="G43" s="160" t="s">
        <v>342</v>
      </c>
      <c r="H43" s="132" t="s">
        <v>433</v>
      </c>
    </row>
    <row r="44" spans="1:9" x14ac:dyDescent="0.2">
      <c r="A44" s="94"/>
      <c r="B44" s="45">
        <v>5</v>
      </c>
      <c r="C44" s="61" t="s">
        <v>368</v>
      </c>
      <c r="D44" s="62">
        <v>2001</v>
      </c>
      <c r="E44" s="62" t="s">
        <v>7</v>
      </c>
      <c r="F44" s="62" t="s">
        <v>23</v>
      </c>
      <c r="G44" s="160" t="s">
        <v>369</v>
      </c>
      <c r="H44" s="132" t="s">
        <v>344</v>
      </c>
    </row>
    <row r="45" spans="1:9" x14ac:dyDescent="0.2">
      <c r="A45" s="94"/>
      <c r="B45" s="45">
        <v>6</v>
      </c>
      <c r="C45" s="61" t="s">
        <v>271</v>
      </c>
      <c r="D45" s="62" t="s">
        <v>160</v>
      </c>
      <c r="E45" s="62" t="s">
        <v>7</v>
      </c>
      <c r="F45" s="62" t="s">
        <v>25</v>
      </c>
      <c r="G45" s="160" t="s">
        <v>272</v>
      </c>
      <c r="H45" s="132" t="s">
        <v>434</v>
      </c>
    </row>
    <row r="46" spans="1:9" x14ac:dyDescent="0.2">
      <c r="A46" s="94"/>
      <c r="B46" s="62">
        <v>7</v>
      </c>
      <c r="C46" s="63" t="s">
        <v>191</v>
      </c>
      <c r="D46" s="67" t="s">
        <v>164</v>
      </c>
      <c r="E46" s="67" t="s">
        <v>7</v>
      </c>
      <c r="F46" s="68" t="s">
        <v>51</v>
      </c>
      <c r="G46" s="160" t="s">
        <v>310</v>
      </c>
      <c r="H46" s="132" t="s">
        <v>435</v>
      </c>
    </row>
    <row r="47" spans="1:9" x14ac:dyDescent="0.2">
      <c r="A47" s="94"/>
      <c r="B47" s="62">
        <v>8</v>
      </c>
      <c r="C47" s="61" t="s">
        <v>73</v>
      </c>
      <c r="D47" s="62" t="s">
        <v>114</v>
      </c>
      <c r="E47" s="62" t="s">
        <v>7</v>
      </c>
      <c r="F47" s="62" t="s">
        <v>24</v>
      </c>
      <c r="G47" s="160" t="s">
        <v>330</v>
      </c>
      <c r="H47" s="132" t="s">
        <v>436</v>
      </c>
    </row>
    <row r="48" spans="1:9" x14ac:dyDescent="0.2">
      <c r="A48" s="94"/>
      <c r="B48" s="62"/>
      <c r="G48" s="160"/>
    </row>
    <row r="49" spans="1:9" x14ac:dyDescent="0.2">
      <c r="A49" s="46">
        <v>11</v>
      </c>
      <c r="B49" s="47">
        <v>1</v>
      </c>
      <c r="C49" s="61" t="s">
        <v>112</v>
      </c>
      <c r="D49" s="62">
        <v>2006</v>
      </c>
      <c r="E49" s="62" t="s">
        <v>7</v>
      </c>
      <c r="F49" s="62" t="s">
        <v>23</v>
      </c>
      <c r="G49" s="160" t="s">
        <v>225</v>
      </c>
      <c r="H49" s="132" t="s">
        <v>437</v>
      </c>
    </row>
    <row r="50" spans="1:9" x14ac:dyDescent="0.2">
      <c r="A50" s="94"/>
      <c r="B50" s="45">
        <v>2</v>
      </c>
      <c r="C50" s="61" t="s">
        <v>326</v>
      </c>
      <c r="D50" s="62" t="s">
        <v>158</v>
      </c>
      <c r="E50" s="62" t="s">
        <v>7</v>
      </c>
      <c r="F50" s="62" t="s">
        <v>24</v>
      </c>
      <c r="G50" s="160" t="s">
        <v>230</v>
      </c>
      <c r="H50" s="132" t="s">
        <v>438</v>
      </c>
      <c r="I50" s="71"/>
    </row>
    <row r="51" spans="1:9" x14ac:dyDescent="0.2">
      <c r="A51" s="94"/>
      <c r="B51" s="45">
        <v>3</v>
      </c>
      <c r="C51" s="61" t="s">
        <v>190</v>
      </c>
      <c r="D51" s="62" t="s">
        <v>158</v>
      </c>
      <c r="E51" s="62" t="s">
        <v>7</v>
      </c>
      <c r="F51" s="62" t="s">
        <v>51</v>
      </c>
      <c r="G51" s="160" t="s">
        <v>308</v>
      </c>
      <c r="H51" s="132" t="s">
        <v>439</v>
      </c>
    </row>
    <row r="52" spans="1:9" x14ac:dyDescent="0.2">
      <c r="A52" s="94"/>
      <c r="B52" s="45">
        <v>4</v>
      </c>
      <c r="C52" s="61" t="s">
        <v>85</v>
      </c>
      <c r="D52" s="62">
        <v>2004</v>
      </c>
      <c r="E52" s="62" t="s">
        <v>7</v>
      </c>
      <c r="F52" s="62" t="s">
        <v>23</v>
      </c>
      <c r="G52" s="160" t="s">
        <v>227</v>
      </c>
      <c r="H52" s="132" t="s">
        <v>440</v>
      </c>
    </row>
    <row r="53" spans="1:9" x14ac:dyDescent="0.2">
      <c r="A53" s="94"/>
      <c r="B53" s="45">
        <v>5</v>
      </c>
      <c r="C53" s="61" t="s">
        <v>165</v>
      </c>
      <c r="D53" s="62" t="s">
        <v>164</v>
      </c>
      <c r="E53" s="62" t="s">
        <v>7</v>
      </c>
      <c r="F53" s="62" t="s">
        <v>22</v>
      </c>
      <c r="G53" s="160" t="s">
        <v>338</v>
      </c>
      <c r="H53" s="132" t="s">
        <v>379</v>
      </c>
    </row>
    <row r="54" spans="1:9" x14ac:dyDescent="0.2">
      <c r="A54" s="94"/>
      <c r="B54" s="45">
        <v>6</v>
      </c>
      <c r="C54" s="61" t="s">
        <v>69</v>
      </c>
      <c r="D54" s="62" t="s">
        <v>158</v>
      </c>
      <c r="E54" s="62" t="s">
        <v>7</v>
      </c>
      <c r="F54" s="62" t="s">
        <v>24</v>
      </c>
      <c r="G54" s="160" t="s">
        <v>325</v>
      </c>
      <c r="H54" s="132" t="s">
        <v>441</v>
      </c>
    </row>
    <row r="55" spans="1:9" x14ac:dyDescent="0.2">
      <c r="A55" s="94"/>
      <c r="B55" s="62">
        <v>7</v>
      </c>
      <c r="C55" s="61" t="s">
        <v>267</v>
      </c>
      <c r="D55" s="62" t="s">
        <v>164</v>
      </c>
      <c r="E55" s="62" t="s">
        <v>7</v>
      </c>
      <c r="F55" s="62" t="s">
        <v>25</v>
      </c>
      <c r="G55" s="160" t="s">
        <v>268</v>
      </c>
      <c r="H55" s="132" t="s">
        <v>379</v>
      </c>
    </row>
    <row r="56" spans="1:9" x14ac:dyDescent="0.2">
      <c r="A56" s="94"/>
      <c r="B56" s="62">
        <v>8</v>
      </c>
      <c r="C56" s="61" t="s">
        <v>167</v>
      </c>
      <c r="D56" s="62" t="s">
        <v>155</v>
      </c>
      <c r="E56" s="62" t="s">
        <v>7</v>
      </c>
      <c r="F56" s="62" t="s">
        <v>22</v>
      </c>
      <c r="G56" s="160" t="s">
        <v>341</v>
      </c>
      <c r="H56" s="132" t="s">
        <v>442</v>
      </c>
      <c r="I56" s="71"/>
    </row>
    <row r="57" spans="1:9" x14ac:dyDescent="0.2">
      <c r="A57" s="94"/>
      <c r="B57" s="62"/>
      <c r="G57" s="160"/>
    </row>
    <row r="58" spans="1:9" x14ac:dyDescent="0.2">
      <c r="A58" s="46">
        <v>12</v>
      </c>
      <c r="B58" s="47">
        <v>1</v>
      </c>
      <c r="C58" s="61" t="s">
        <v>181</v>
      </c>
      <c r="D58" s="62" t="s">
        <v>155</v>
      </c>
      <c r="E58" s="62" t="s">
        <v>7</v>
      </c>
      <c r="F58" s="62" t="s">
        <v>25</v>
      </c>
      <c r="G58" s="160" t="s">
        <v>274</v>
      </c>
      <c r="H58" s="132" t="s">
        <v>443</v>
      </c>
    </row>
    <row r="59" spans="1:9" x14ac:dyDescent="0.2">
      <c r="A59" s="94"/>
      <c r="B59" s="45">
        <v>2</v>
      </c>
      <c r="C59" s="63" t="s">
        <v>72</v>
      </c>
      <c r="D59" s="67" t="s">
        <v>154</v>
      </c>
      <c r="E59" s="67" t="s">
        <v>7</v>
      </c>
      <c r="F59" s="68" t="s">
        <v>24</v>
      </c>
      <c r="G59" s="160" t="s">
        <v>227</v>
      </c>
      <c r="H59" s="132" t="s">
        <v>268</v>
      </c>
    </row>
    <row r="60" spans="1:9" x14ac:dyDescent="0.2">
      <c r="A60" s="94"/>
      <c r="B60" s="45">
        <v>3</v>
      </c>
      <c r="C60" s="61" t="s">
        <v>107</v>
      </c>
      <c r="D60" s="62" t="s">
        <v>158</v>
      </c>
      <c r="E60" s="62" t="s">
        <v>7</v>
      </c>
      <c r="F60" s="62" t="s">
        <v>22</v>
      </c>
      <c r="G60" s="160" t="s">
        <v>338</v>
      </c>
      <c r="H60" s="132" t="s">
        <v>444</v>
      </c>
    </row>
    <row r="61" spans="1:9" x14ac:dyDescent="0.2">
      <c r="A61" s="94"/>
      <c r="B61" s="45">
        <v>4</v>
      </c>
      <c r="C61" s="61" t="s">
        <v>92</v>
      </c>
      <c r="D61" s="62" t="s">
        <v>160</v>
      </c>
      <c r="E61" s="62" t="s">
        <v>7</v>
      </c>
      <c r="F61" s="62" t="s">
        <v>23</v>
      </c>
      <c r="G61" s="160" t="s">
        <v>226</v>
      </c>
      <c r="H61" s="132" t="s">
        <v>445</v>
      </c>
      <c r="I61" s="66"/>
    </row>
    <row r="62" spans="1:9" x14ac:dyDescent="0.2">
      <c r="A62" s="94"/>
      <c r="B62" s="45">
        <v>5</v>
      </c>
      <c r="C62" s="61" t="s">
        <v>186</v>
      </c>
      <c r="D62" s="62" t="s">
        <v>154</v>
      </c>
      <c r="E62" s="62" t="s">
        <v>7</v>
      </c>
      <c r="F62" s="62" t="s">
        <v>51</v>
      </c>
      <c r="G62" s="160" t="s">
        <v>306</v>
      </c>
      <c r="H62" s="132" t="s">
        <v>446</v>
      </c>
    </row>
    <row r="63" spans="1:9" x14ac:dyDescent="0.2">
      <c r="A63" s="94"/>
      <c r="B63" s="45">
        <v>6</v>
      </c>
      <c r="C63" s="61" t="s">
        <v>98</v>
      </c>
      <c r="D63" s="62" t="s">
        <v>155</v>
      </c>
      <c r="E63" s="62" t="s">
        <v>7</v>
      </c>
      <c r="F63" s="62" t="s">
        <v>25</v>
      </c>
      <c r="G63" s="160" t="s">
        <v>270</v>
      </c>
      <c r="H63" s="132" t="s">
        <v>447</v>
      </c>
      <c r="I63" s="66"/>
    </row>
    <row r="64" spans="1:9" x14ac:dyDescent="0.2">
      <c r="A64" s="94"/>
      <c r="B64" s="62">
        <v>7</v>
      </c>
      <c r="C64" s="61" t="s">
        <v>207</v>
      </c>
      <c r="D64" s="62">
        <v>2003</v>
      </c>
      <c r="E64" s="62" t="s">
        <v>7</v>
      </c>
      <c r="F64" s="62" t="s">
        <v>23</v>
      </c>
      <c r="G64" s="160" t="s">
        <v>220</v>
      </c>
      <c r="H64" s="132" t="s">
        <v>448</v>
      </c>
    </row>
    <row r="65" spans="1:8" x14ac:dyDescent="0.2">
      <c r="A65" s="94"/>
      <c r="B65" s="62">
        <v>8</v>
      </c>
      <c r="C65" s="61" t="s">
        <v>68</v>
      </c>
      <c r="D65" s="62" t="s">
        <v>164</v>
      </c>
      <c r="E65" s="62" t="s">
        <v>7</v>
      </c>
      <c r="F65" s="62" t="s">
        <v>24</v>
      </c>
      <c r="G65" s="160" t="s">
        <v>324</v>
      </c>
      <c r="H65" s="132" t="s">
        <v>449</v>
      </c>
    </row>
    <row r="66" spans="1:8" x14ac:dyDescent="0.2">
      <c r="A66" s="94"/>
      <c r="B66" s="62"/>
      <c r="G66" s="160"/>
    </row>
    <row r="67" spans="1:8" x14ac:dyDescent="0.2">
      <c r="A67" s="46">
        <v>13</v>
      </c>
      <c r="B67" s="47">
        <v>1</v>
      </c>
      <c r="C67" s="61" t="s">
        <v>277</v>
      </c>
      <c r="D67" s="62" t="s">
        <v>164</v>
      </c>
      <c r="E67" s="62" t="s">
        <v>7</v>
      </c>
      <c r="F67" s="62" t="s">
        <v>25</v>
      </c>
      <c r="G67" s="160" t="s">
        <v>279</v>
      </c>
      <c r="H67" s="132" t="s">
        <v>379</v>
      </c>
    </row>
    <row r="68" spans="1:8" x14ac:dyDescent="0.2">
      <c r="A68" s="94"/>
      <c r="B68" s="45">
        <v>2</v>
      </c>
      <c r="C68" s="61" t="s">
        <v>320</v>
      </c>
      <c r="D68" s="62" t="s">
        <v>321</v>
      </c>
      <c r="E68" s="62" t="s">
        <v>7</v>
      </c>
      <c r="F68" s="62" t="s">
        <v>24</v>
      </c>
      <c r="G68" s="160" t="s">
        <v>322</v>
      </c>
      <c r="H68" s="132" t="s">
        <v>324</v>
      </c>
    </row>
    <row r="69" spans="1:8" x14ac:dyDescent="0.2">
      <c r="A69" s="94"/>
      <c r="B69" s="45">
        <v>3</v>
      </c>
      <c r="C69" s="63" t="s">
        <v>67</v>
      </c>
      <c r="D69" s="67" t="s">
        <v>163</v>
      </c>
      <c r="E69" s="67" t="s">
        <v>7</v>
      </c>
      <c r="F69" s="68" t="s">
        <v>24</v>
      </c>
      <c r="G69" s="160" t="s">
        <v>322</v>
      </c>
      <c r="H69" s="132" t="s">
        <v>450</v>
      </c>
    </row>
    <row r="70" spans="1:8" x14ac:dyDescent="0.2">
      <c r="A70" s="94"/>
      <c r="B70" s="45">
        <v>4</v>
      </c>
      <c r="C70" s="61" t="s">
        <v>289</v>
      </c>
      <c r="D70" s="62" t="s">
        <v>155</v>
      </c>
      <c r="E70" s="62" t="s">
        <v>7</v>
      </c>
      <c r="F70" s="62" t="s">
        <v>25</v>
      </c>
      <c r="G70" s="160" t="s">
        <v>291</v>
      </c>
      <c r="H70" s="132" t="s">
        <v>451</v>
      </c>
    </row>
    <row r="71" spans="1:8" x14ac:dyDescent="0.2">
      <c r="A71" s="94"/>
      <c r="B71" s="45">
        <v>5</v>
      </c>
      <c r="C71" s="61" t="s">
        <v>188</v>
      </c>
      <c r="D71" s="62" t="s">
        <v>154</v>
      </c>
      <c r="E71" s="62" t="s">
        <v>7</v>
      </c>
      <c r="F71" s="62" t="s">
        <v>51</v>
      </c>
      <c r="G71" s="160" t="s">
        <v>312</v>
      </c>
      <c r="H71" s="132" t="s">
        <v>452</v>
      </c>
    </row>
    <row r="72" spans="1:8" x14ac:dyDescent="0.2">
      <c r="A72" s="94"/>
      <c r="B72" s="45">
        <v>6</v>
      </c>
      <c r="C72" s="63"/>
      <c r="D72" s="67"/>
      <c r="E72" s="67"/>
      <c r="F72" s="68"/>
      <c r="G72" s="160"/>
    </row>
    <row r="73" spans="1:8" x14ac:dyDescent="0.2">
      <c r="A73" s="94"/>
      <c r="B73" s="62">
        <v>7</v>
      </c>
      <c r="C73" s="63"/>
      <c r="D73" s="67"/>
      <c r="E73" s="67"/>
      <c r="F73" s="68"/>
      <c r="G73" s="160"/>
    </row>
    <row r="74" spans="1:8" x14ac:dyDescent="0.2">
      <c r="A74" s="94"/>
      <c r="B74" s="62">
        <v>8</v>
      </c>
      <c r="G74" s="160"/>
    </row>
    <row r="75" spans="1:8" x14ac:dyDescent="0.2">
      <c r="A75" s="94"/>
      <c r="B75" s="62"/>
      <c r="G75" s="160"/>
    </row>
    <row r="76" spans="1:8" x14ac:dyDescent="0.2">
      <c r="A76" s="46">
        <v>14</v>
      </c>
      <c r="B76" s="47">
        <v>1</v>
      </c>
      <c r="C76" s="61" t="s">
        <v>259</v>
      </c>
      <c r="D76" s="62" t="s">
        <v>163</v>
      </c>
      <c r="E76" s="62" t="s">
        <v>7</v>
      </c>
      <c r="F76" s="62" t="s">
        <v>25</v>
      </c>
      <c r="G76" s="160" t="s">
        <v>260</v>
      </c>
      <c r="H76" s="132" t="s">
        <v>453</v>
      </c>
    </row>
    <row r="77" spans="1:8" x14ac:dyDescent="0.2">
      <c r="A77" s="94"/>
      <c r="B77" s="45">
        <v>2</v>
      </c>
      <c r="C77" s="61" t="s">
        <v>210</v>
      </c>
      <c r="D77" s="62">
        <v>2000</v>
      </c>
      <c r="E77" s="62" t="s">
        <v>7</v>
      </c>
      <c r="F77" s="62" t="s">
        <v>23</v>
      </c>
      <c r="G77" s="160" t="s">
        <v>224</v>
      </c>
      <c r="H77" s="132" t="s">
        <v>454</v>
      </c>
    </row>
    <row r="78" spans="1:8" x14ac:dyDescent="0.2">
      <c r="A78" s="94"/>
      <c r="B78" s="45">
        <v>3</v>
      </c>
      <c r="C78" s="61" t="s">
        <v>317</v>
      </c>
      <c r="D78" s="62" t="s">
        <v>318</v>
      </c>
      <c r="E78" s="62" t="s">
        <v>7</v>
      </c>
      <c r="F78" s="62" t="s">
        <v>24</v>
      </c>
      <c r="G78" s="160" t="s">
        <v>319</v>
      </c>
      <c r="H78" s="132" t="s">
        <v>455</v>
      </c>
    </row>
    <row r="79" spans="1:8" x14ac:dyDescent="0.2">
      <c r="A79" s="94"/>
      <c r="B79" s="45">
        <v>4</v>
      </c>
      <c r="C79" s="61" t="s">
        <v>370</v>
      </c>
      <c r="D79" s="62">
        <v>1996</v>
      </c>
      <c r="E79" s="62" t="s">
        <v>7</v>
      </c>
      <c r="F79" s="62" t="s">
        <v>24</v>
      </c>
      <c r="G79" s="160" t="s">
        <v>224</v>
      </c>
      <c r="H79" s="132" t="s">
        <v>379</v>
      </c>
    </row>
    <row r="80" spans="1:8" x14ac:dyDescent="0.2">
      <c r="A80" s="94"/>
      <c r="B80" s="45">
        <v>5</v>
      </c>
      <c r="C80" s="61" t="s">
        <v>178</v>
      </c>
      <c r="D80" s="62" t="s">
        <v>155</v>
      </c>
      <c r="E80" s="62" t="s">
        <v>7</v>
      </c>
      <c r="F80" s="62" t="s">
        <v>25</v>
      </c>
      <c r="G80" s="160" t="s">
        <v>266</v>
      </c>
      <c r="H80" s="132" t="s">
        <v>306</v>
      </c>
    </row>
    <row r="81" spans="1:9" x14ac:dyDescent="0.2">
      <c r="A81" s="94"/>
      <c r="B81" s="45">
        <v>6</v>
      </c>
      <c r="C81" s="63"/>
      <c r="D81" s="67"/>
      <c r="E81" s="67"/>
      <c r="F81" s="68"/>
      <c r="G81" s="160"/>
    </row>
    <row r="82" spans="1:9" x14ac:dyDescent="0.2">
      <c r="A82" s="94"/>
      <c r="B82" s="62">
        <v>7</v>
      </c>
      <c r="G82" s="160"/>
    </row>
    <row r="83" spans="1:9" x14ac:dyDescent="0.2">
      <c r="A83" s="94"/>
      <c r="B83" s="62">
        <v>8</v>
      </c>
      <c r="G83" s="160"/>
    </row>
    <row r="84" spans="1:9" x14ac:dyDescent="0.2">
      <c r="A84" s="94"/>
      <c r="B84" s="62"/>
    </row>
    <row r="85" spans="1:9" x14ac:dyDescent="0.2">
      <c r="A85" s="94"/>
      <c r="B85" s="62"/>
      <c r="I85" s="71"/>
    </row>
    <row r="86" spans="1:9" x14ac:dyDescent="0.2">
      <c r="A86" s="94"/>
      <c r="B86" s="62"/>
    </row>
    <row r="87" spans="1:9" x14ac:dyDescent="0.2">
      <c r="A87" s="94"/>
      <c r="B87" s="62"/>
    </row>
    <row r="88" spans="1:9" x14ac:dyDescent="0.2">
      <c r="A88" s="94"/>
      <c r="B88" s="62"/>
      <c r="I88" s="71"/>
    </row>
    <row r="89" spans="1:9" x14ac:dyDescent="0.2">
      <c r="A89" s="94"/>
      <c r="B89" s="62"/>
    </row>
    <row r="90" spans="1:9" x14ac:dyDescent="0.2">
      <c r="A90" s="94"/>
      <c r="B90" s="62"/>
    </row>
    <row r="91" spans="1:9" x14ac:dyDescent="0.2">
      <c r="A91" s="94"/>
      <c r="B91" s="62"/>
    </row>
    <row r="92" spans="1:9" x14ac:dyDescent="0.2">
      <c r="A92" s="94"/>
      <c r="B92" s="62"/>
    </row>
    <row r="93" spans="1:9" x14ac:dyDescent="0.2">
      <c r="A93" s="94"/>
      <c r="B93" s="62"/>
      <c r="C93" s="64"/>
      <c r="D93" s="65"/>
      <c r="E93" s="65"/>
      <c r="F93" s="65"/>
      <c r="G93" s="66"/>
      <c r="I93" s="66"/>
    </row>
    <row r="94" spans="1:9" x14ac:dyDescent="0.2">
      <c r="A94" s="94"/>
      <c r="B94" s="62"/>
      <c r="C94" s="63"/>
      <c r="D94" s="67"/>
      <c r="E94" s="67"/>
      <c r="F94" s="68"/>
    </row>
    <row r="95" spans="1:9" x14ac:dyDescent="0.2">
      <c r="A95" s="94"/>
      <c r="B95" s="62"/>
    </row>
    <row r="96" spans="1:9" x14ac:dyDescent="0.2">
      <c r="A96" s="94"/>
      <c r="B96" s="62"/>
    </row>
    <row r="97" spans="1:9" x14ac:dyDescent="0.2">
      <c r="A97" s="94"/>
      <c r="B97" s="62"/>
      <c r="C97" s="64"/>
      <c r="D97" s="65"/>
      <c r="E97" s="65"/>
      <c r="F97" s="65"/>
      <c r="G97" s="66"/>
      <c r="I97" s="66"/>
    </row>
    <row r="98" spans="1:9" x14ac:dyDescent="0.2">
      <c r="A98" s="94"/>
      <c r="B98" s="62"/>
      <c r="C98" s="63"/>
      <c r="D98" s="67"/>
      <c r="E98" s="67"/>
      <c r="F98" s="68"/>
    </row>
    <row r="99" spans="1:9" x14ac:dyDescent="0.2">
      <c r="A99" s="94"/>
      <c r="B99" s="62"/>
      <c r="C99" s="63"/>
      <c r="D99" s="67"/>
      <c r="E99" s="67"/>
      <c r="F99" s="68"/>
    </row>
    <row r="100" spans="1:9" x14ac:dyDescent="0.2">
      <c r="A100" s="94"/>
      <c r="B100" s="62"/>
      <c r="C100" s="64"/>
      <c r="D100" s="65"/>
      <c r="E100" s="65"/>
      <c r="F100" s="65"/>
      <c r="G100" s="66"/>
      <c r="I100" s="66"/>
    </row>
    <row r="101" spans="1:9" x14ac:dyDescent="0.2">
      <c r="A101" s="94"/>
      <c r="B101" s="62"/>
    </row>
    <row r="102" spans="1:9" x14ac:dyDescent="0.2">
      <c r="A102" s="94"/>
    </row>
    <row r="103" spans="1:9" x14ac:dyDescent="0.2">
      <c r="A103" s="94"/>
    </row>
    <row r="104" spans="1:9" x14ac:dyDescent="0.2">
      <c r="A104" s="94"/>
    </row>
    <row r="105" spans="1:9" x14ac:dyDescent="0.2">
      <c r="A105" s="94"/>
    </row>
    <row r="106" spans="1:9" x14ac:dyDescent="0.2">
      <c r="A106" s="94"/>
    </row>
    <row r="107" spans="1:9" x14ac:dyDescent="0.2">
      <c r="A107" s="94"/>
    </row>
    <row r="108" spans="1:9" x14ac:dyDescent="0.2">
      <c r="A108" s="94"/>
    </row>
    <row r="109" spans="1:9" x14ac:dyDescent="0.2">
      <c r="A109" s="94"/>
    </row>
    <row r="110" spans="1:9" x14ac:dyDescent="0.2">
      <c r="A110" s="94"/>
    </row>
    <row r="111" spans="1:9" x14ac:dyDescent="0.2">
      <c r="A111" s="94"/>
    </row>
    <row r="112" spans="1:9" x14ac:dyDescent="0.2">
      <c r="A112" s="94"/>
    </row>
    <row r="113" spans="1:1" x14ac:dyDescent="0.2">
      <c r="A113" s="94"/>
    </row>
    <row r="114" spans="1:1" x14ac:dyDescent="0.2">
      <c r="A114" s="94"/>
    </row>
    <row r="115" spans="1:1" x14ac:dyDescent="0.2">
      <c r="A115" s="94"/>
    </row>
    <row r="116" spans="1:1" x14ac:dyDescent="0.2">
      <c r="A116" s="94"/>
    </row>
    <row r="117" spans="1:1" x14ac:dyDescent="0.2">
      <c r="A117" s="94"/>
    </row>
  </sheetData>
  <pageMargins left="0.47244094488188981" right="0.42" top="0.19" bottom="0.21" header="0.16" footer="0.17"/>
  <pageSetup paperSize="9" orientation="portrait" horizontalDpi="4294967293" verticalDpi="4294967293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zoomScale="90" zoomScaleNormal="90" workbookViewId="0">
      <selection activeCell="J38" sqref="J38"/>
    </sheetView>
  </sheetViews>
  <sheetFormatPr defaultRowHeight="12.75" x14ac:dyDescent="0.2"/>
  <cols>
    <col min="1" max="1" width="4.7109375" style="42" customWidth="1"/>
    <col min="2" max="2" width="5.28515625" style="42" customWidth="1"/>
    <col min="3" max="3" width="17.28515625" style="42" customWidth="1"/>
    <col min="4" max="4" width="8.7109375" style="45" customWidth="1"/>
    <col min="5" max="5" width="6" style="45" customWidth="1"/>
    <col min="6" max="6" width="9.140625" style="42"/>
    <col min="7" max="7" width="10.140625" style="48" customWidth="1"/>
    <col min="8" max="8" width="9.5703125" style="130" customWidth="1"/>
    <col min="9" max="9" width="17.140625" style="42" customWidth="1"/>
    <col min="10" max="16384" width="9.140625" style="42"/>
  </cols>
  <sheetData>
    <row r="1" spans="1:9" ht="15.75" x14ac:dyDescent="0.25">
      <c r="A1" s="111" t="s">
        <v>363</v>
      </c>
      <c r="B1" s="41"/>
      <c r="C1" s="109"/>
      <c r="D1" s="62"/>
      <c r="E1" s="62"/>
      <c r="F1" s="62"/>
      <c r="G1" s="160"/>
      <c r="H1" s="132"/>
      <c r="I1" s="63"/>
    </row>
    <row r="3" spans="1:9" x14ac:dyDescent="0.2">
      <c r="C3" s="61" t="s">
        <v>52</v>
      </c>
      <c r="D3" s="62" t="s">
        <v>53</v>
      </c>
      <c r="E3" s="62" t="s">
        <v>54</v>
      </c>
      <c r="F3" s="61" t="s">
        <v>55</v>
      </c>
      <c r="G3" s="160" t="s">
        <v>2</v>
      </c>
      <c r="H3" s="69" t="s">
        <v>111</v>
      </c>
      <c r="I3" s="61" t="s">
        <v>120</v>
      </c>
    </row>
    <row r="4" spans="1:9" x14ac:dyDescent="0.2">
      <c r="A4" s="46">
        <v>15</v>
      </c>
      <c r="B4" s="47">
        <v>1</v>
      </c>
      <c r="C4" s="76" t="s">
        <v>304</v>
      </c>
      <c r="D4" s="78" t="s">
        <v>174</v>
      </c>
      <c r="E4" s="78" t="s">
        <v>6</v>
      </c>
      <c r="F4" s="68" t="s">
        <v>25</v>
      </c>
      <c r="G4" s="160" t="s">
        <v>232</v>
      </c>
      <c r="H4" s="132" t="s">
        <v>456</v>
      </c>
      <c r="I4" s="72"/>
    </row>
    <row r="5" spans="1:9" x14ac:dyDescent="0.2">
      <c r="A5" s="44"/>
      <c r="B5" s="45">
        <v>2</v>
      </c>
      <c r="C5" s="76" t="s">
        <v>335</v>
      </c>
      <c r="D5" s="78">
        <v>2003</v>
      </c>
      <c r="E5" s="78" t="s">
        <v>6</v>
      </c>
      <c r="F5" s="68" t="s">
        <v>24</v>
      </c>
      <c r="G5" s="160" t="s">
        <v>288</v>
      </c>
      <c r="H5" s="132" t="s">
        <v>344</v>
      </c>
      <c r="I5" s="72"/>
    </row>
    <row r="6" spans="1:9" x14ac:dyDescent="0.2">
      <c r="A6" s="44"/>
      <c r="B6" s="45">
        <v>3</v>
      </c>
      <c r="C6" s="63" t="s">
        <v>249</v>
      </c>
      <c r="D6" s="67" t="s">
        <v>114</v>
      </c>
      <c r="E6" s="67" t="s">
        <v>6</v>
      </c>
      <c r="F6" s="68" t="s">
        <v>23</v>
      </c>
      <c r="G6" s="160" t="s">
        <v>250</v>
      </c>
      <c r="H6" s="132" t="s">
        <v>379</v>
      </c>
      <c r="I6" s="72"/>
    </row>
    <row r="7" spans="1:9" x14ac:dyDescent="0.2">
      <c r="A7" s="44"/>
      <c r="B7" s="45">
        <v>4</v>
      </c>
      <c r="C7" s="76" t="s">
        <v>244</v>
      </c>
      <c r="D7" s="78" t="s">
        <v>114</v>
      </c>
      <c r="E7" s="78" t="s">
        <v>6</v>
      </c>
      <c r="F7" s="68" t="s">
        <v>23</v>
      </c>
      <c r="G7" s="160" t="s">
        <v>245</v>
      </c>
      <c r="H7" s="132" t="s">
        <v>457</v>
      </c>
      <c r="I7" s="72"/>
    </row>
    <row r="8" spans="1:9" x14ac:dyDescent="0.2">
      <c r="A8" s="44"/>
      <c r="B8" s="45">
        <v>5</v>
      </c>
      <c r="C8" s="76" t="s">
        <v>173</v>
      </c>
      <c r="D8" s="78" t="s">
        <v>171</v>
      </c>
      <c r="E8" s="78" t="s">
        <v>6</v>
      </c>
      <c r="F8" s="68" t="s">
        <v>22</v>
      </c>
      <c r="G8" s="160" t="s">
        <v>359</v>
      </c>
      <c r="H8" s="132" t="s">
        <v>458</v>
      </c>
      <c r="I8" s="66"/>
    </row>
    <row r="9" spans="1:9" x14ac:dyDescent="0.2">
      <c r="A9" s="44"/>
      <c r="B9" s="45">
        <v>6</v>
      </c>
      <c r="C9" s="76" t="s">
        <v>183</v>
      </c>
      <c r="D9" s="78" t="s">
        <v>121</v>
      </c>
      <c r="E9" s="78" t="s">
        <v>6</v>
      </c>
      <c r="F9" s="68" t="s">
        <v>25</v>
      </c>
      <c r="G9" s="160" t="s">
        <v>297</v>
      </c>
      <c r="H9" s="132" t="s">
        <v>418</v>
      </c>
      <c r="I9" s="72"/>
    </row>
    <row r="10" spans="1:9" x14ac:dyDescent="0.2">
      <c r="A10" s="93"/>
      <c r="B10" s="74">
        <v>7</v>
      </c>
      <c r="C10" s="63" t="s">
        <v>96</v>
      </c>
      <c r="D10" s="67" t="s">
        <v>171</v>
      </c>
      <c r="E10" s="67" t="s">
        <v>6</v>
      </c>
      <c r="F10" s="68" t="s">
        <v>23</v>
      </c>
      <c r="G10" s="160" t="s">
        <v>257</v>
      </c>
      <c r="H10" s="132" t="s">
        <v>459</v>
      </c>
      <c r="I10" s="72"/>
    </row>
    <row r="11" spans="1:9" x14ac:dyDescent="0.2">
      <c r="A11" s="93"/>
      <c r="B11" s="74">
        <v>8</v>
      </c>
      <c r="C11" s="72"/>
      <c r="D11" s="110"/>
      <c r="E11" s="110"/>
      <c r="F11" s="73"/>
      <c r="G11" s="132"/>
      <c r="H11" s="133"/>
      <c r="I11" s="72"/>
    </row>
    <row r="12" spans="1:9" x14ac:dyDescent="0.2">
      <c r="A12" s="93"/>
      <c r="B12" s="74"/>
      <c r="C12" s="72"/>
      <c r="D12" s="110"/>
      <c r="E12" s="110"/>
      <c r="F12" s="73"/>
      <c r="G12" s="132"/>
      <c r="H12" s="133"/>
      <c r="I12" s="72"/>
    </row>
    <row r="13" spans="1:9" x14ac:dyDescent="0.2">
      <c r="A13" s="92">
        <v>16</v>
      </c>
      <c r="B13" s="47">
        <v>1</v>
      </c>
      <c r="C13" s="76" t="s">
        <v>294</v>
      </c>
      <c r="D13" s="78" t="s">
        <v>121</v>
      </c>
      <c r="E13" s="78" t="s">
        <v>6</v>
      </c>
      <c r="F13" s="79" t="s">
        <v>25</v>
      </c>
      <c r="G13" s="161" t="s">
        <v>296</v>
      </c>
      <c r="H13" s="132" t="s">
        <v>460</v>
      </c>
      <c r="I13" s="72"/>
    </row>
    <row r="14" spans="1:9" x14ac:dyDescent="0.2">
      <c r="A14" s="93"/>
      <c r="B14" s="45">
        <v>2</v>
      </c>
      <c r="C14" s="76" t="s">
        <v>251</v>
      </c>
      <c r="D14" s="78" t="s">
        <v>115</v>
      </c>
      <c r="E14" s="78" t="s">
        <v>6</v>
      </c>
      <c r="F14" s="68" t="s">
        <v>23</v>
      </c>
      <c r="G14" s="160" t="s">
        <v>252</v>
      </c>
      <c r="H14" s="132" t="s">
        <v>461</v>
      </c>
      <c r="I14" s="72"/>
    </row>
    <row r="15" spans="1:9" x14ac:dyDescent="0.2">
      <c r="A15" s="93"/>
      <c r="B15" s="45">
        <v>3</v>
      </c>
      <c r="C15" s="76" t="s">
        <v>103</v>
      </c>
      <c r="D15" s="78" t="s">
        <v>158</v>
      </c>
      <c r="E15" s="78" t="s">
        <v>6</v>
      </c>
      <c r="F15" s="68" t="s">
        <v>22</v>
      </c>
      <c r="G15" s="160" t="s">
        <v>355</v>
      </c>
      <c r="H15" s="132" t="s">
        <v>462</v>
      </c>
      <c r="I15" s="72"/>
    </row>
    <row r="16" spans="1:9" x14ac:dyDescent="0.2">
      <c r="A16" s="93"/>
      <c r="B16" s="45">
        <v>4</v>
      </c>
      <c r="C16" s="76" t="s">
        <v>356</v>
      </c>
      <c r="D16" s="78" t="s">
        <v>154</v>
      </c>
      <c r="E16" s="78" t="s">
        <v>6</v>
      </c>
      <c r="F16" s="68" t="s">
        <v>22</v>
      </c>
      <c r="G16" s="160" t="s">
        <v>357</v>
      </c>
      <c r="H16" s="132" t="s">
        <v>463</v>
      </c>
      <c r="I16" s="72"/>
    </row>
    <row r="17" spans="1:9" x14ac:dyDescent="0.2">
      <c r="A17" s="93"/>
      <c r="B17" s="45">
        <v>5</v>
      </c>
      <c r="C17" s="63" t="s">
        <v>299</v>
      </c>
      <c r="D17" s="67" t="s">
        <v>114</v>
      </c>
      <c r="E17" s="67" t="s">
        <v>6</v>
      </c>
      <c r="F17" s="68" t="s">
        <v>25</v>
      </c>
      <c r="G17" s="160" t="s">
        <v>300</v>
      </c>
      <c r="H17" s="133" t="s">
        <v>379</v>
      </c>
      <c r="I17" s="72"/>
    </row>
    <row r="18" spans="1:9" x14ac:dyDescent="0.2">
      <c r="A18" s="93"/>
      <c r="B18" s="45">
        <v>6</v>
      </c>
      <c r="C18" s="63" t="s">
        <v>105</v>
      </c>
      <c r="D18" s="67" t="s">
        <v>115</v>
      </c>
      <c r="E18" s="67" t="s">
        <v>6</v>
      </c>
      <c r="F18" s="68" t="s">
        <v>22</v>
      </c>
      <c r="G18" s="160" t="s">
        <v>358</v>
      </c>
      <c r="H18" s="132" t="s">
        <v>464</v>
      </c>
      <c r="I18" s="72"/>
    </row>
    <row r="19" spans="1:9" x14ac:dyDescent="0.2">
      <c r="A19" s="93"/>
      <c r="B19" s="74">
        <v>7</v>
      </c>
      <c r="C19" s="72"/>
      <c r="D19" s="110"/>
      <c r="E19" s="110"/>
      <c r="F19" s="73"/>
      <c r="G19" s="132"/>
      <c r="H19" s="132"/>
      <c r="I19" s="72"/>
    </row>
    <row r="20" spans="1:9" x14ac:dyDescent="0.2">
      <c r="A20" s="93"/>
      <c r="B20" s="74">
        <v>8</v>
      </c>
      <c r="C20" s="63"/>
      <c r="D20" s="67"/>
      <c r="E20" s="67"/>
      <c r="F20" s="68"/>
      <c r="G20" s="160"/>
      <c r="H20" s="132"/>
      <c r="I20" s="72"/>
    </row>
    <row r="21" spans="1:9" x14ac:dyDescent="0.2">
      <c r="A21" s="93"/>
      <c r="B21" s="74"/>
      <c r="C21" s="72"/>
      <c r="D21" s="110"/>
      <c r="E21" s="110"/>
      <c r="F21" s="73"/>
      <c r="G21" s="132"/>
      <c r="H21" s="132"/>
      <c r="I21" s="72"/>
    </row>
    <row r="22" spans="1:9" x14ac:dyDescent="0.2">
      <c r="A22" s="92">
        <v>17</v>
      </c>
      <c r="B22" s="47">
        <v>1</v>
      </c>
      <c r="C22" s="76" t="s">
        <v>301</v>
      </c>
      <c r="D22" s="78" t="s">
        <v>114</v>
      </c>
      <c r="E22" s="78" t="s">
        <v>6</v>
      </c>
      <c r="F22" s="79" t="s">
        <v>25</v>
      </c>
      <c r="G22" s="161" t="s">
        <v>303</v>
      </c>
      <c r="H22" s="132" t="s">
        <v>379</v>
      </c>
      <c r="I22" s="72"/>
    </row>
    <row r="23" spans="1:9" x14ac:dyDescent="0.2">
      <c r="A23" s="93"/>
      <c r="B23" s="45">
        <v>2</v>
      </c>
      <c r="C23" s="76" t="s">
        <v>194</v>
      </c>
      <c r="D23" s="78" t="s">
        <v>158</v>
      </c>
      <c r="E23" s="78" t="s">
        <v>6</v>
      </c>
      <c r="F23" s="68" t="s">
        <v>51</v>
      </c>
      <c r="G23" s="160" t="s">
        <v>316</v>
      </c>
      <c r="H23" s="132" t="s">
        <v>465</v>
      </c>
      <c r="I23" s="72"/>
    </row>
    <row r="24" spans="1:9" x14ac:dyDescent="0.2">
      <c r="A24" s="93"/>
      <c r="B24" s="45">
        <v>3</v>
      </c>
      <c r="C24" s="76" t="s">
        <v>102</v>
      </c>
      <c r="D24" s="78" t="s">
        <v>158</v>
      </c>
      <c r="E24" s="78" t="s">
        <v>6</v>
      </c>
      <c r="F24" s="68" t="s">
        <v>22</v>
      </c>
      <c r="G24" s="160" t="s">
        <v>354</v>
      </c>
      <c r="H24" s="132" t="s">
        <v>466</v>
      </c>
      <c r="I24" s="72"/>
    </row>
    <row r="25" spans="1:9" x14ac:dyDescent="0.2">
      <c r="A25" s="93"/>
      <c r="B25" s="45">
        <v>4</v>
      </c>
      <c r="C25" s="76" t="s">
        <v>101</v>
      </c>
      <c r="D25" s="78" t="s">
        <v>154</v>
      </c>
      <c r="E25" s="78" t="s">
        <v>6</v>
      </c>
      <c r="F25" s="68" t="s">
        <v>25</v>
      </c>
      <c r="G25" s="160" t="s">
        <v>298</v>
      </c>
      <c r="H25" s="132" t="s">
        <v>225</v>
      </c>
      <c r="I25" s="72"/>
    </row>
    <row r="26" spans="1:9" x14ac:dyDescent="0.2">
      <c r="A26" s="93"/>
      <c r="B26" s="45">
        <v>5</v>
      </c>
      <c r="C26" s="63" t="s">
        <v>113</v>
      </c>
      <c r="D26" s="67" t="s">
        <v>114</v>
      </c>
      <c r="E26" s="67" t="s">
        <v>6</v>
      </c>
      <c r="F26" s="68" t="s">
        <v>51</v>
      </c>
      <c r="G26" s="160" t="s">
        <v>314</v>
      </c>
      <c r="H26" s="132" t="s">
        <v>467</v>
      </c>
      <c r="I26" s="72"/>
    </row>
    <row r="27" spans="1:9" x14ac:dyDescent="0.2">
      <c r="A27" s="93"/>
      <c r="B27" s="45">
        <v>6</v>
      </c>
      <c r="C27" s="76" t="s">
        <v>97</v>
      </c>
      <c r="D27" s="78" t="s">
        <v>158</v>
      </c>
      <c r="E27" s="78" t="s">
        <v>6</v>
      </c>
      <c r="F27" s="68" t="s">
        <v>23</v>
      </c>
      <c r="G27" s="160" t="s">
        <v>256</v>
      </c>
      <c r="H27" s="132" t="s">
        <v>468</v>
      </c>
      <c r="I27" s="72"/>
    </row>
    <row r="28" spans="1:9" x14ac:dyDescent="0.2">
      <c r="A28" s="93"/>
      <c r="B28" s="74">
        <v>7</v>
      </c>
      <c r="C28" s="63" t="s">
        <v>100</v>
      </c>
      <c r="D28" s="67" t="s">
        <v>154</v>
      </c>
      <c r="E28" s="67" t="s">
        <v>6</v>
      </c>
      <c r="F28" s="68" t="s">
        <v>25</v>
      </c>
      <c r="G28" s="160" t="s">
        <v>293</v>
      </c>
      <c r="H28" s="132" t="s">
        <v>469</v>
      </c>
      <c r="I28" s="72"/>
    </row>
    <row r="29" spans="1:9" x14ac:dyDescent="0.2">
      <c r="A29" s="93"/>
      <c r="B29" s="74">
        <v>8</v>
      </c>
      <c r="C29" s="76"/>
      <c r="D29" s="78"/>
      <c r="E29" s="78"/>
      <c r="F29" s="68"/>
      <c r="G29" s="160"/>
      <c r="H29" s="132"/>
      <c r="I29" s="72"/>
    </row>
    <row r="30" spans="1:9" x14ac:dyDescent="0.2">
      <c r="A30" s="93"/>
      <c r="B30" s="74"/>
      <c r="C30" s="77"/>
      <c r="D30" s="113"/>
      <c r="E30" s="113"/>
      <c r="F30" s="70"/>
      <c r="G30" s="132"/>
      <c r="H30" s="132"/>
      <c r="I30" s="72"/>
    </row>
    <row r="31" spans="1:9" x14ac:dyDescent="0.2">
      <c r="A31" s="93"/>
      <c r="B31" s="74"/>
      <c r="C31" s="80"/>
      <c r="D31" s="112"/>
      <c r="E31" s="112"/>
      <c r="F31" s="81"/>
      <c r="G31" s="133"/>
      <c r="H31" s="133"/>
      <c r="I31" s="72"/>
    </row>
    <row r="32" spans="1:9" x14ac:dyDescent="0.2">
      <c r="A32" s="93"/>
      <c r="B32" s="74"/>
      <c r="C32" s="72"/>
      <c r="D32" s="110"/>
      <c r="E32" s="110"/>
      <c r="F32" s="73"/>
      <c r="G32" s="132"/>
      <c r="H32" s="132"/>
      <c r="I32" s="72"/>
    </row>
    <row r="33" spans="1:9" x14ac:dyDescent="0.2">
      <c r="A33" s="93"/>
      <c r="B33" s="74"/>
      <c r="C33" s="80"/>
      <c r="D33" s="112"/>
      <c r="E33" s="112"/>
      <c r="F33" s="73"/>
      <c r="G33" s="132"/>
      <c r="H33" s="132"/>
      <c r="I33" s="72"/>
    </row>
    <row r="34" spans="1:9" x14ac:dyDescent="0.2">
      <c r="A34" s="93"/>
      <c r="B34" s="74"/>
      <c r="C34" s="80"/>
      <c r="D34" s="112"/>
      <c r="E34" s="112"/>
      <c r="F34" s="73"/>
      <c r="G34" s="132"/>
      <c r="H34" s="132"/>
      <c r="I34" s="72"/>
    </row>
    <row r="35" spans="1:9" x14ac:dyDescent="0.2">
      <c r="A35" s="93"/>
      <c r="B35" s="74"/>
      <c r="C35" s="80"/>
      <c r="D35" s="112"/>
      <c r="E35" s="112"/>
      <c r="F35" s="73"/>
      <c r="G35" s="132"/>
      <c r="H35" s="132"/>
      <c r="I35" s="72"/>
    </row>
    <row r="36" spans="1:9" x14ac:dyDescent="0.2">
      <c r="A36" s="93"/>
      <c r="B36" s="74"/>
      <c r="C36" s="80"/>
      <c r="D36" s="112"/>
      <c r="E36" s="112"/>
      <c r="F36" s="73"/>
      <c r="G36" s="132"/>
      <c r="H36" s="132"/>
      <c r="I36" s="72"/>
    </row>
    <row r="37" spans="1:9" x14ac:dyDescent="0.2">
      <c r="A37" s="93"/>
      <c r="B37" s="74"/>
      <c r="C37" s="80"/>
      <c r="D37" s="112"/>
      <c r="E37" s="112"/>
      <c r="F37" s="73"/>
      <c r="G37" s="132"/>
      <c r="H37" s="132"/>
      <c r="I37" s="72"/>
    </row>
    <row r="38" spans="1:9" x14ac:dyDescent="0.2">
      <c r="A38" s="93"/>
      <c r="B38" s="74"/>
      <c r="C38" s="80"/>
      <c r="D38" s="112"/>
      <c r="E38" s="112"/>
      <c r="F38" s="81"/>
      <c r="G38" s="133"/>
      <c r="H38" s="133"/>
      <c r="I38" s="72"/>
    </row>
    <row r="39" spans="1:9" x14ac:dyDescent="0.2">
      <c r="A39" s="93"/>
      <c r="B39" s="74"/>
      <c r="C39" s="80"/>
      <c r="D39" s="112"/>
      <c r="E39" s="112"/>
      <c r="F39" s="73"/>
      <c r="G39" s="132"/>
      <c r="H39" s="132"/>
      <c r="I39" s="72"/>
    </row>
    <row r="40" spans="1:9" x14ac:dyDescent="0.2">
      <c r="A40" s="93"/>
      <c r="B40" s="74"/>
      <c r="C40" s="80"/>
      <c r="D40" s="112"/>
      <c r="E40" s="112"/>
      <c r="F40" s="73"/>
      <c r="G40" s="132"/>
      <c r="H40" s="132"/>
      <c r="I40" s="72"/>
    </row>
    <row r="41" spans="1:9" x14ac:dyDescent="0.2">
      <c r="A41" s="93"/>
      <c r="B41" s="74"/>
      <c r="C41" s="80"/>
      <c r="D41" s="112"/>
      <c r="E41" s="112"/>
      <c r="F41" s="73"/>
      <c r="G41" s="132"/>
      <c r="H41" s="132"/>
      <c r="I41" s="72"/>
    </row>
    <row r="42" spans="1:9" x14ac:dyDescent="0.2">
      <c r="A42" s="93"/>
      <c r="B42" s="74"/>
      <c r="C42" s="80"/>
      <c r="D42" s="112"/>
      <c r="E42" s="112"/>
      <c r="F42" s="81"/>
      <c r="G42" s="132"/>
      <c r="H42" s="132"/>
      <c r="I42" s="72"/>
    </row>
    <row r="43" spans="1:9" x14ac:dyDescent="0.2">
      <c r="A43" s="93"/>
      <c r="B43" s="74"/>
      <c r="C43" s="77"/>
      <c r="D43" s="113"/>
      <c r="E43" s="113"/>
      <c r="F43" s="82"/>
      <c r="G43" s="133"/>
      <c r="H43" s="133"/>
      <c r="I43" s="72"/>
    </row>
    <row r="44" spans="1:9" x14ac:dyDescent="0.2">
      <c r="A44" s="93"/>
      <c r="B44" s="74"/>
      <c r="C44" s="66"/>
      <c r="D44" s="69"/>
      <c r="E44" s="69"/>
      <c r="F44" s="70"/>
      <c r="G44" s="132"/>
      <c r="H44" s="132"/>
      <c r="I44" s="72"/>
    </row>
    <row r="45" spans="1:9" x14ac:dyDescent="0.2">
      <c r="A45" s="93"/>
      <c r="B45" s="74"/>
      <c r="C45" s="77"/>
      <c r="D45" s="113"/>
      <c r="E45" s="113"/>
      <c r="F45" s="82"/>
      <c r="G45" s="133"/>
      <c r="H45" s="133"/>
      <c r="I45" s="72"/>
    </row>
    <row r="46" spans="1:9" x14ac:dyDescent="0.2">
      <c r="A46" s="93"/>
      <c r="B46" s="74"/>
      <c r="C46" s="72"/>
      <c r="D46" s="110"/>
      <c r="E46" s="110"/>
      <c r="F46" s="73"/>
      <c r="G46" s="132"/>
      <c r="H46" s="132"/>
      <c r="I46" s="72"/>
    </row>
    <row r="47" spans="1:9" x14ac:dyDescent="0.2">
      <c r="A47" s="93"/>
      <c r="B47" s="74"/>
      <c r="C47" s="80"/>
      <c r="D47" s="112"/>
      <c r="E47" s="112"/>
      <c r="F47" s="73"/>
      <c r="G47" s="132"/>
      <c r="H47" s="132"/>
      <c r="I47" s="72"/>
    </row>
    <row r="48" spans="1:9" x14ac:dyDescent="0.2">
      <c r="A48" s="75"/>
      <c r="B48" s="74"/>
      <c r="C48" s="77"/>
      <c r="D48" s="113"/>
      <c r="E48" s="113"/>
      <c r="F48" s="70"/>
      <c r="G48" s="132"/>
      <c r="H48" s="132"/>
      <c r="I48" s="72"/>
    </row>
    <row r="49" spans="1:9" x14ac:dyDescent="0.2">
      <c r="A49" s="75"/>
      <c r="B49" s="74"/>
      <c r="C49" s="80"/>
      <c r="D49" s="112"/>
      <c r="E49" s="112"/>
      <c r="F49" s="73"/>
      <c r="G49" s="132"/>
      <c r="H49" s="132"/>
      <c r="I49" s="72"/>
    </row>
    <row r="50" spans="1:9" x14ac:dyDescent="0.2">
      <c r="A50" s="75"/>
      <c r="B50" s="74"/>
      <c r="C50" s="80"/>
      <c r="D50" s="112"/>
      <c r="E50" s="112"/>
      <c r="F50" s="73"/>
      <c r="G50" s="132"/>
      <c r="H50" s="132"/>
      <c r="I50" s="72"/>
    </row>
    <row r="51" spans="1:9" x14ac:dyDescent="0.2">
      <c r="A51" s="75"/>
      <c r="B51" s="74"/>
      <c r="C51" s="80"/>
      <c r="D51" s="112"/>
      <c r="E51" s="112"/>
      <c r="F51" s="73"/>
      <c r="G51" s="132"/>
      <c r="H51" s="132"/>
      <c r="I51" s="72"/>
    </row>
    <row r="52" spans="1:9" x14ac:dyDescent="0.2">
      <c r="A52" s="75"/>
      <c r="B52" s="74"/>
      <c r="C52" s="80"/>
      <c r="D52" s="112"/>
      <c r="E52" s="112"/>
      <c r="F52" s="73"/>
      <c r="G52" s="132"/>
      <c r="H52" s="132"/>
      <c r="I52" s="72"/>
    </row>
    <row r="53" spans="1:9" x14ac:dyDescent="0.2">
      <c r="A53" s="93"/>
      <c r="B53" s="74"/>
      <c r="C53" s="80"/>
      <c r="D53" s="112"/>
      <c r="E53" s="112"/>
      <c r="F53" s="73"/>
      <c r="G53" s="132"/>
      <c r="H53" s="132"/>
      <c r="I53" s="72"/>
    </row>
    <row r="54" spans="1:9" x14ac:dyDescent="0.2">
      <c r="A54" s="75"/>
      <c r="B54" s="74"/>
      <c r="C54" s="80"/>
      <c r="D54" s="112"/>
      <c r="E54" s="112"/>
      <c r="F54" s="81"/>
      <c r="G54" s="133"/>
      <c r="H54" s="133"/>
      <c r="I54" s="72"/>
    </row>
    <row r="55" spans="1:9" x14ac:dyDescent="0.2">
      <c r="A55" s="75"/>
      <c r="B55" s="74"/>
      <c r="C55" s="80"/>
      <c r="D55" s="112"/>
      <c r="E55" s="112"/>
      <c r="F55" s="73"/>
      <c r="G55" s="132"/>
      <c r="H55" s="132"/>
      <c r="I55" s="72"/>
    </row>
    <row r="56" spans="1:9" x14ac:dyDescent="0.2">
      <c r="A56" s="75"/>
      <c r="B56" s="74"/>
      <c r="C56" s="80"/>
      <c r="D56" s="112"/>
      <c r="E56" s="112"/>
      <c r="F56" s="73"/>
      <c r="G56" s="132"/>
      <c r="H56" s="132"/>
      <c r="I56" s="72"/>
    </row>
    <row r="57" spans="1:9" x14ac:dyDescent="0.2">
      <c r="A57" s="75"/>
      <c r="B57" s="74"/>
      <c r="C57" s="80"/>
      <c r="D57" s="112"/>
      <c r="E57" s="112"/>
      <c r="F57" s="73"/>
      <c r="G57" s="132"/>
      <c r="H57" s="132"/>
      <c r="I57" s="72"/>
    </row>
    <row r="58" spans="1:9" x14ac:dyDescent="0.2">
      <c r="A58" s="75"/>
      <c r="B58" s="74"/>
    </row>
    <row r="59" spans="1:9" x14ac:dyDescent="0.2">
      <c r="A59" s="75"/>
      <c r="B59" s="75"/>
    </row>
    <row r="60" spans="1:9" x14ac:dyDescent="0.2">
      <c r="A60" s="75"/>
      <c r="B60" s="75"/>
    </row>
    <row r="61" spans="1:9" x14ac:dyDescent="0.2">
      <c r="A61" s="75"/>
      <c r="B61" s="75"/>
    </row>
    <row r="62" spans="1:9" x14ac:dyDescent="0.2">
      <c r="A62" s="75"/>
      <c r="B62" s="75"/>
    </row>
    <row r="63" spans="1:9" x14ac:dyDescent="0.2">
      <c r="A63" s="75"/>
      <c r="B63" s="75"/>
    </row>
    <row r="64" spans="1:9" x14ac:dyDescent="0.2">
      <c r="A64" s="75"/>
      <c r="B64" s="75"/>
    </row>
    <row r="65" spans="1:2" x14ac:dyDescent="0.2">
      <c r="A65" s="75"/>
      <c r="B65" s="75"/>
    </row>
    <row r="66" spans="1:2" x14ac:dyDescent="0.2">
      <c r="A66" s="75"/>
      <c r="B66" s="75"/>
    </row>
  </sheetData>
  <pageMargins left="0.47244094488188981" right="0.70866141732283472" top="0.74803149606299213" bottom="0.74803149606299213" header="0.31496062992125984" footer="0.31496062992125984"/>
  <pageSetup paperSize="9" orientation="portrait" horizontalDpi="4294967293" verticalDpi="4294967293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="90" zoomScaleNormal="90" workbookViewId="0">
      <selection activeCell="M24" sqref="M24"/>
    </sheetView>
  </sheetViews>
  <sheetFormatPr defaultRowHeight="15" x14ac:dyDescent="0.25"/>
  <cols>
    <col min="1" max="1" width="4" style="22" customWidth="1"/>
    <col min="2" max="2" width="4.85546875" style="22" customWidth="1"/>
    <col min="3" max="3" width="19" style="22" customWidth="1"/>
    <col min="4" max="7" width="9.140625" style="22"/>
    <col min="8" max="8" width="12.28515625" style="162" customWidth="1"/>
    <col min="9" max="9" width="13.85546875" style="1" customWidth="1"/>
    <col min="10" max="16384" width="9.140625" style="22"/>
  </cols>
  <sheetData>
    <row r="1" spans="1:9" ht="15.75" x14ac:dyDescent="0.25">
      <c r="A1" s="111" t="s">
        <v>364</v>
      </c>
      <c r="B1" s="41"/>
      <c r="C1" s="109"/>
      <c r="D1" s="62"/>
      <c r="E1" s="62"/>
      <c r="F1" s="62"/>
      <c r="G1" s="63"/>
      <c r="H1" s="160"/>
      <c r="I1" s="63"/>
    </row>
    <row r="2" spans="1:9" x14ac:dyDescent="0.25">
      <c r="A2" s="42"/>
      <c r="B2" s="42"/>
      <c r="C2" s="42"/>
      <c r="D2" s="45"/>
      <c r="E2" s="45"/>
      <c r="F2" s="42"/>
      <c r="G2" s="43"/>
      <c r="H2" s="48"/>
      <c r="I2" s="43"/>
    </row>
    <row r="3" spans="1:9" x14ac:dyDescent="0.25">
      <c r="A3" s="42"/>
      <c r="B3" s="42"/>
      <c r="C3" s="61" t="s">
        <v>52</v>
      </c>
      <c r="D3" s="62" t="s">
        <v>53</v>
      </c>
      <c r="E3" s="62" t="s">
        <v>54</v>
      </c>
      <c r="F3" s="61" t="s">
        <v>55</v>
      </c>
      <c r="G3" s="63" t="s">
        <v>2</v>
      </c>
      <c r="H3" s="160" t="s">
        <v>111</v>
      </c>
      <c r="I3" s="63" t="s">
        <v>120</v>
      </c>
    </row>
    <row r="4" spans="1:9" x14ac:dyDescent="0.25">
      <c r="A4" s="46">
        <v>18</v>
      </c>
      <c r="B4" s="47">
        <v>1</v>
      </c>
      <c r="C4" s="63" t="s">
        <v>107</v>
      </c>
      <c r="D4" s="67" t="s">
        <v>158</v>
      </c>
      <c r="E4" s="67" t="s">
        <v>7</v>
      </c>
      <c r="F4" s="68" t="s">
        <v>22</v>
      </c>
      <c r="G4" s="63" t="s">
        <v>66</v>
      </c>
      <c r="H4" s="132" t="s">
        <v>471</v>
      </c>
      <c r="I4" s="72"/>
    </row>
    <row r="5" spans="1:9" x14ac:dyDescent="0.25">
      <c r="A5" s="188"/>
      <c r="B5" s="45">
        <v>2</v>
      </c>
      <c r="C5" s="76" t="s">
        <v>168</v>
      </c>
      <c r="D5" s="78" t="s">
        <v>160</v>
      </c>
      <c r="E5" s="78" t="s">
        <v>7</v>
      </c>
      <c r="F5" s="68" t="s">
        <v>22</v>
      </c>
      <c r="G5" s="63" t="s">
        <v>66</v>
      </c>
      <c r="H5" s="132" t="s">
        <v>472</v>
      </c>
      <c r="I5" s="72"/>
    </row>
    <row r="6" spans="1:9" x14ac:dyDescent="0.25">
      <c r="A6" s="189"/>
      <c r="B6" s="45">
        <v>3</v>
      </c>
      <c r="C6" s="76" t="s">
        <v>71</v>
      </c>
      <c r="D6" s="78" t="s">
        <v>158</v>
      </c>
      <c r="E6" s="78" t="s">
        <v>7</v>
      </c>
      <c r="F6" s="68" t="s">
        <v>24</v>
      </c>
      <c r="G6" s="63" t="s">
        <v>258</v>
      </c>
      <c r="H6" s="132" t="s">
        <v>473</v>
      </c>
      <c r="I6" s="72"/>
    </row>
    <row r="7" spans="1:9" x14ac:dyDescent="0.25">
      <c r="A7" s="189"/>
      <c r="B7" s="45">
        <v>4</v>
      </c>
      <c r="C7" s="76" t="s">
        <v>74</v>
      </c>
      <c r="D7" s="78" t="s">
        <v>115</v>
      </c>
      <c r="E7" s="78" t="s">
        <v>7</v>
      </c>
      <c r="F7" s="68" t="s">
        <v>24</v>
      </c>
      <c r="G7" s="63" t="s">
        <v>332</v>
      </c>
      <c r="H7" s="132" t="s">
        <v>474</v>
      </c>
      <c r="I7" s="72"/>
    </row>
    <row r="8" spans="1:9" x14ac:dyDescent="0.25">
      <c r="A8" s="189"/>
      <c r="B8" s="45">
        <v>5</v>
      </c>
      <c r="C8" s="76" t="s">
        <v>75</v>
      </c>
      <c r="D8" s="78" t="s">
        <v>121</v>
      </c>
      <c r="E8" s="78" t="s">
        <v>7</v>
      </c>
      <c r="F8" s="68" t="s">
        <v>24</v>
      </c>
      <c r="G8" s="63" t="s">
        <v>333</v>
      </c>
      <c r="H8" s="132" t="s">
        <v>475</v>
      </c>
      <c r="I8" s="72"/>
    </row>
    <row r="9" spans="1:9" x14ac:dyDescent="0.25">
      <c r="A9" s="189"/>
      <c r="B9" s="45">
        <v>6</v>
      </c>
      <c r="C9" s="76" t="s">
        <v>213</v>
      </c>
      <c r="D9" s="78">
        <v>2007</v>
      </c>
      <c r="E9" s="78" t="s">
        <v>7</v>
      </c>
      <c r="F9" s="68" t="s">
        <v>23</v>
      </c>
      <c r="G9" s="63" t="s">
        <v>243</v>
      </c>
      <c r="H9" s="132" t="s">
        <v>476</v>
      </c>
      <c r="I9" s="72"/>
    </row>
    <row r="10" spans="1:9" x14ac:dyDescent="0.25">
      <c r="A10" s="189"/>
      <c r="B10" s="74">
        <v>7</v>
      </c>
      <c r="C10" s="76" t="s">
        <v>109</v>
      </c>
      <c r="D10" s="78" t="s">
        <v>121</v>
      </c>
      <c r="E10" s="78" t="s">
        <v>7</v>
      </c>
      <c r="F10" s="79" t="s">
        <v>22</v>
      </c>
      <c r="G10" s="76" t="s">
        <v>66</v>
      </c>
      <c r="H10" s="133" t="s">
        <v>477</v>
      </c>
      <c r="I10" s="72"/>
    </row>
    <row r="11" spans="1:9" x14ac:dyDescent="0.25">
      <c r="A11" s="189"/>
      <c r="B11" s="74">
        <v>8</v>
      </c>
      <c r="C11" s="63" t="s">
        <v>343</v>
      </c>
      <c r="D11" s="67" t="s">
        <v>158</v>
      </c>
      <c r="E11" s="67" t="s">
        <v>7</v>
      </c>
      <c r="F11" s="68" t="s">
        <v>22</v>
      </c>
      <c r="G11" s="63" t="s">
        <v>66</v>
      </c>
      <c r="H11" s="132" t="s">
        <v>478</v>
      </c>
      <c r="I11" s="72"/>
    </row>
    <row r="12" spans="1:9" x14ac:dyDescent="0.25">
      <c r="A12" s="44"/>
      <c r="B12" s="74"/>
      <c r="C12" s="72"/>
      <c r="D12" s="110"/>
      <c r="E12" s="110"/>
      <c r="F12" s="73"/>
      <c r="G12" s="66"/>
      <c r="H12" s="132"/>
      <c r="I12" s="72"/>
    </row>
    <row r="13" spans="1:9" x14ac:dyDescent="0.25">
      <c r="A13" s="92">
        <v>19</v>
      </c>
      <c r="B13" s="47">
        <v>1</v>
      </c>
      <c r="C13" s="63" t="s">
        <v>70</v>
      </c>
      <c r="D13" s="67" t="s">
        <v>158</v>
      </c>
      <c r="E13" s="67" t="s">
        <v>7</v>
      </c>
      <c r="F13" s="68" t="s">
        <v>24</v>
      </c>
      <c r="G13" s="63" t="s">
        <v>258</v>
      </c>
      <c r="H13" s="132" t="s">
        <v>484</v>
      </c>
      <c r="I13" s="72"/>
    </row>
    <row r="14" spans="1:9" x14ac:dyDescent="0.25">
      <c r="A14" s="190"/>
      <c r="B14" s="45">
        <v>2</v>
      </c>
      <c r="C14" s="76" t="s">
        <v>175</v>
      </c>
      <c r="D14" s="78" t="s">
        <v>121</v>
      </c>
      <c r="E14" s="78" t="s">
        <v>7</v>
      </c>
      <c r="F14" s="68" t="s">
        <v>23</v>
      </c>
      <c r="G14" s="63" t="s">
        <v>246</v>
      </c>
      <c r="H14" s="132" t="s">
        <v>485</v>
      </c>
      <c r="I14" s="72"/>
    </row>
    <row r="15" spans="1:9" x14ac:dyDescent="0.25">
      <c r="A15" s="191"/>
      <c r="B15" s="45">
        <v>3</v>
      </c>
      <c r="C15" s="63" t="s">
        <v>67</v>
      </c>
      <c r="D15" s="67" t="s">
        <v>163</v>
      </c>
      <c r="E15" s="67" t="s">
        <v>7</v>
      </c>
      <c r="F15" s="68" t="s">
        <v>24</v>
      </c>
      <c r="G15" s="63" t="s">
        <v>234</v>
      </c>
      <c r="H15" s="132" t="s">
        <v>486</v>
      </c>
      <c r="I15" s="72"/>
    </row>
    <row r="16" spans="1:9" x14ac:dyDescent="0.25">
      <c r="A16" s="191"/>
      <c r="B16" s="45">
        <v>4</v>
      </c>
      <c r="C16" s="76" t="s">
        <v>368</v>
      </c>
      <c r="D16" s="78">
        <v>2001</v>
      </c>
      <c r="E16" s="78" t="s">
        <v>7</v>
      </c>
      <c r="F16" s="68" t="s">
        <v>23</v>
      </c>
      <c r="G16" s="63" t="s">
        <v>236</v>
      </c>
      <c r="H16" s="132" t="s">
        <v>487</v>
      </c>
      <c r="I16" s="72"/>
    </row>
    <row r="17" spans="1:9" x14ac:dyDescent="0.25">
      <c r="A17" s="191"/>
      <c r="B17" s="45">
        <v>5</v>
      </c>
      <c r="C17" s="76" t="s">
        <v>208</v>
      </c>
      <c r="D17" s="78">
        <v>2006</v>
      </c>
      <c r="E17" s="78" t="s">
        <v>7</v>
      </c>
      <c r="F17" s="68" t="s">
        <v>23</v>
      </c>
      <c r="G17" s="63" t="s">
        <v>236</v>
      </c>
      <c r="H17" s="132" t="s">
        <v>488</v>
      </c>
      <c r="I17" s="72"/>
    </row>
    <row r="18" spans="1:9" x14ac:dyDescent="0.25">
      <c r="A18" s="191"/>
      <c r="B18" s="45">
        <v>6</v>
      </c>
      <c r="C18" s="76" t="s">
        <v>271</v>
      </c>
      <c r="D18" s="78" t="s">
        <v>160</v>
      </c>
      <c r="E18" s="78" t="s">
        <v>7</v>
      </c>
      <c r="F18" s="68" t="s">
        <v>25</v>
      </c>
      <c r="G18" s="63" t="s">
        <v>273</v>
      </c>
      <c r="H18" s="132" t="s">
        <v>489</v>
      </c>
      <c r="I18" s="72"/>
    </row>
    <row r="19" spans="1:9" x14ac:dyDescent="0.25">
      <c r="A19" s="191"/>
      <c r="B19" s="74">
        <v>7</v>
      </c>
      <c r="C19" s="76" t="s">
        <v>179</v>
      </c>
      <c r="D19" s="78" t="s">
        <v>115</v>
      </c>
      <c r="E19" s="78" t="s">
        <v>7</v>
      </c>
      <c r="F19" s="68" t="s">
        <v>25</v>
      </c>
      <c r="G19" s="63" t="s">
        <v>246</v>
      </c>
      <c r="H19" s="132" t="s">
        <v>379</v>
      </c>
      <c r="I19" s="72"/>
    </row>
    <row r="20" spans="1:9" x14ac:dyDescent="0.25">
      <c r="A20" s="191"/>
      <c r="B20" s="74">
        <v>8</v>
      </c>
      <c r="C20" s="76" t="s">
        <v>180</v>
      </c>
      <c r="D20" s="78" t="s">
        <v>121</v>
      </c>
      <c r="E20" s="78" t="s">
        <v>7</v>
      </c>
      <c r="F20" s="68" t="s">
        <v>25</v>
      </c>
      <c r="G20" s="63" t="s">
        <v>286</v>
      </c>
      <c r="H20" s="132" t="s">
        <v>379</v>
      </c>
      <c r="I20" s="72"/>
    </row>
    <row r="21" spans="1:9" x14ac:dyDescent="0.25">
      <c r="A21" s="93"/>
      <c r="B21" s="74"/>
      <c r="C21" s="80"/>
      <c r="D21" s="112"/>
      <c r="E21" s="112"/>
      <c r="F21" s="73"/>
      <c r="G21" s="66"/>
      <c r="H21" s="132"/>
      <c r="I21" s="72"/>
    </row>
    <row r="22" spans="1:9" x14ac:dyDescent="0.25">
      <c r="A22" s="92">
        <v>20</v>
      </c>
      <c r="B22" s="47">
        <v>1</v>
      </c>
      <c r="C22" s="76" t="s">
        <v>90</v>
      </c>
      <c r="D22" s="78">
        <v>2007</v>
      </c>
      <c r="E22" s="78" t="s">
        <v>7</v>
      </c>
      <c r="F22" s="79" t="s">
        <v>23</v>
      </c>
      <c r="G22" s="76" t="s">
        <v>234</v>
      </c>
      <c r="H22" s="133" t="s">
        <v>490</v>
      </c>
      <c r="I22" s="72"/>
    </row>
    <row r="23" spans="1:9" x14ac:dyDescent="0.25">
      <c r="A23" s="190"/>
      <c r="B23" s="45">
        <v>2</v>
      </c>
      <c r="C23" s="76" t="s">
        <v>259</v>
      </c>
      <c r="D23" s="78" t="s">
        <v>163</v>
      </c>
      <c r="E23" s="78" t="s">
        <v>7</v>
      </c>
      <c r="F23" s="68" t="s">
        <v>25</v>
      </c>
      <c r="G23" s="63" t="s">
        <v>261</v>
      </c>
      <c r="H23" s="132" t="s">
        <v>491</v>
      </c>
      <c r="I23" s="72"/>
    </row>
    <row r="24" spans="1:9" x14ac:dyDescent="0.25">
      <c r="A24" s="191"/>
      <c r="B24" s="45">
        <v>3</v>
      </c>
      <c r="C24" s="76" t="s">
        <v>317</v>
      </c>
      <c r="D24" s="78" t="s">
        <v>318</v>
      </c>
      <c r="E24" s="78" t="s">
        <v>7</v>
      </c>
      <c r="F24" s="68" t="s">
        <v>24</v>
      </c>
      <c r="G24" s="63" t="s">
        <v>240</v>
      </c>
      <c r="H24" s="132" t="s">
        <v>492</v>
      </c>
      <c r="I24" s="72"/>
    </row>
    <row r="25" spans="1:9" x14ac:dyDescent="0.25">
      <c r="A25" s="191"/>
      <c r="B25" s="45">
        <v>4</v>
      </c>
      <c r="C25" s="76" t="s">
        <v>85</v>
      </c>
      <c r="D25" s="78">
        <v>2004</v>
      </c>
      <c r="E25" s="78" t="s">
        <v>7</v>
      </c>
      <c r="F25" s="68" t="s">
        <v>23</v>
      </c>
      <c r="G25" s="63" t="s">
        <v>239</v>
      </c>
      <c r="H25" s="132" t="s">
        <v>493</v>
      </c>
      <c r="I25" s="72"/>
    </row>
    <row r="26" spans="1:9" x14ac:dyDescent="0.25">
      <c r="A26" s="191"/>
      <c r="B26" s="45">
        <v>5</v>
      </c>
      <c r="C26" s="76" t="s">
        <v>88</v>
      </c>
      <c r="D26" s="78">
        <v>2005</v>
      </c>
      <c r="E26" s="78" t="s">
        <v>7</v>
      </c>
      <c r="F26" s="68" t="s">
        <v>23</v>
      </c>
      <c r="G26" s="63" t="s">
        <v>240</v>
      </c>
      <c r="H26" s="132" t="s">
        <v>494</v>
      </c>
      <c r="I26" s="72"/>
    </row>
    <row r="27" spans="1:9" x14ac:dyDescent="0.25">
      <c r="A27" s="191"/>
      <c r="B27" s="45">
        <v>6</v>
      </c>
      <c r="C27" s="76" t="s">
        <v>89</v>
      </c>
      <c r="D27" s="78">
        <v>2008</v>
      </c>
      <c r="E27" s="78" t="s">
        <v>7</v>
      </c>
      <c r="F27" s="68" t="s">
        <v>23</v>
      </c>
      <c r="G27" s="63" t="s">
        <v>240</v>
      </c>
      <c r="H27" s="132" t="s">
        <v>495</v>
      </c>
      <c r="I27" s="72"/>
    </row>
    <row r="28" spans="1:9" x14ac:dyDescent="0.25">
      <c r="A28" s="191"/>
      <c r="B28" s="74">
        <v>7</v>
      </c>
      <c r="C28" s="76" t="s">
        <v>91</v>
      </c>
      <c r="D28" s="78">
        <v>2009</v>
      </c>
      <c r="E28" s="78" t="s">
        <v>7</v>
      </c>
      <c r="F28" s="68" t="s">
        <v>23</v>
      </c>
      <c r="G28" s="63" t="s">
        <v>242</v>
      </c>
      <c r="H28" s="132" t="s">
        <v>496</v>
      </c>
      <c r="I28" s="72"/>
    </row>
    <row r="29" spans="1:9" x14ac:dyDescent="0.25">
      <c r="A29" s="191"/>
      <c r="B29" s="74">
        <v>8</v>
      </c>
      <c r="C29" s="76" t="s">
        <v>99</v>
      </c>
      <c r="D29" s="78" t="s">
        <v>115</v>
      </c>
      <c r="E29" s="78" t="s">
        <v>7</v>
      </c>
      <c r="F29" s="68" t="s">
        <v>25</v>
      </c>
      <c r="G29" s="63" t="s">
        <v>234</v>
      </c>
      <c r="H29" s="132" t="s">
        <v>497</v>
      </c>
      <c r="I29" s="72"/>
    </row>
    <row r="30" spans="1:9" x14ac:dyDescent="0.25">
      <c r="A30" s="93"/>
      <c r="B30" s="74"/>
      <c r="C30" s="80"/>
      <c r="D30" s="112"/>
      <c r="E30" s="112"/>
      <c r="F30" s="73"/>
      <c r="G30" s="66"/>
      <c r="H30" s="132"/>
      <c r="I30" s="72"/>
    </row>
    <row r="31" spans="1:9" x14ac:dyDescent="0.25">
      <c r="A31" s="92">
        <v>21</v>
      </c>
      <c r="B31" s="47">
        <v>1</v>
      </c>
      <c r="C31" s="63" t="s">
        <v>205</v>
      </c>
      <c r="D31" s="67">
        <v>2006</v>
      </c>
      <c r="E31" s="67" t="s">
        <v>7</v>
      </c>
      <c r="F31" s="68" t="s">
        <v>23</v>
      </c>
      <c r="G31" s="63" t="s">
        <v>235</v>
      </c>
      <c r="H31" s="132" t="s">
        <v>498</v>
      </c>
      <c r="I31" s="72"/>
    </row>
    <row r="32" spans="1:9" x14ac:dyDescent="0.25">
      <c r="A32" s="190"/>
      <c r="B32" s="45">
        <v>2</v>
      </c>
      <c r="C32" s="76" t="s">
        <v>86</v>
      </c>
      <c r="D32" s="78">
        <v>2006</v>
      </c>
      <c r="E32" s="78" t="s">
        <v>7</v>
      </c>
      <c r="F32" s="79" t="s">
        <v>23</v>
      </c>
      <c r="G32" s="76" t="s">
        <v>237</v>
      </c>
      <c r="H32" s="133" t="s">
        <v>499</v>
      </c>
      <c r="I32" s="72"/>
    </row>
    <row r="33" spans="1:9" x14ac:dyDescent="0.25">
      <c r="A33" s="191"/>
      <c r="B33" s="45">
        <v>3</v>
      </c>
      <c r="C33" s="76" t="s">
        <v>87</v>
      </c>
      <c r="D33" s="78" t="s">
        <v>121</v>
      </c>
      <c r="E33" s="78" t="s">
        <v>7</v>
      </c>
      <c r="F33" s="68" t="s">
        <v>23</v>
      </c>
      <c r="G33" s="63" t="s">
        <v>241</v>
      </c>
      <c r="H33" s="132" t="s">
        <v>500</v>
      </c>
      <c r="I33" s="72"/>
    </row>
    <row r="34" spans="1:9" x14ac:dyDescent="0.25">
      <c r="A34" s="191"/>
      <c r="B34" s="45">
        <v>4</v>
      </c>
      <c r="C34" s="76" t="s">
        <v>176</v>
      </c>
      <c r="D34" s="78">
        <v>2005</v>
      </c>
      <c r="E34" s="78" t="s">
        <v>7</v>
      </c>
      <c r="F34" s="79" t="s">
        <v>23</v>
      </c>
      <c r="G34" s="76" t="s">
        <v>238</v>
      </c>
      <c r="H34" s="133" t="s">
        <v>501</v>
      </c>
      <c r="I34" s="72"/>
    </row>
    <row r="35" spans="1:9" x14ac:dyDescent="0.25">
      <c r="A35" s="191"/>
      <c r="B35" s="45">
        <v>5</v>
      </c>
      <c r="C35" s="76" t="s">
        <v>112</v>
      </c>
      <c r="D35" s="78">
        <v>2006</v>
      </c>
      <c r="E35" s="78" t="s">
        <v>7</v>
      </c>
      <c r="F35" s="79" t="s">
        <v>23</v>
      </c>
      <c r="G35" s="63" t="s">
        <v>237</v>
      </c>
      <c r="H35" s="132" t="s">
        <v>502</v>
      </c>
      <c r="I35" s="72"/>
    </row>
    <row r="36" spans="1:9" x14ac:dyDescent="0.25">
      <c r="A36" s="191"/>
      <c r="B36" s="45">
        <v>6</v>
      </c>
      <c r="C36" s="76"/>
      <c r="D36" s="78"/>
      <c r="E36" s="78"/>
      <c r="F36" s="68"/>
      <c r="G36" s="63"/>
      <c r="H36" s="132"/>
      <c r="I36" s="72"/>
    </row>
    <row r="37" spans="1:9" x14ac:dyDescent="0.25">
      <c r="A37" s="191"/>
      <c r="B37" s="74">
        <v>7</v>
      </c>
      <c r="C37" s="63"/>
      <c r="D37" s="67"/>
      <c r="E37" s="67"/>
      <c r="F37" s="68"/>
      <c r="G37" s="63"/>
      <c r="H37" s="132"/>
      <c r="I37" s="72"/>
    </row>
    <row r="38" spans="1:9" x14ac:dyDescent="0.25">
      <c r="A38" s="191"/>
      <c r="B38" s="74">
        <v>8</v>
      </c>
      <c r="C38" s="76"/>
      <c r="D38" s="78"/>
      <c r="E38" s="78"/>
      <c r="F38" s="68"/>
      <c r="G38" s="63"/>
      <c r="H38" s="132"/>
      <c r="I38" s="72"/>
    </row>
    <row r="39" spans="1:9" x14ac:dyDescent="0.25">
      <c r="A39" s="75"/>
      <c r="B39" s="74"/>
      <c r="C39" s="77"/>
      <c r="D39" s="113"/>
      <c r="E39" s="113"/>
      <c r="F39" s="70"/>
      <c r="G39" s="66"/>
      <c r="H39" s="132"/>
      <c r="I39" s="72"/>
    </row>
    <row r="40" spans="1:9" x14ac:dyDescent="0.25">
      <c r="A40" s="75"/>
      <c r="B40" s="74"/>
      <c r="C40" s="80"/>
      <c r="D40" s="112"/>
      <c r="E40" s="112"/>
      <c r="F40" s="73"/>
      <c r="G40" s="66"/>
      <c r="H40" s="132"/>
      <c r="I40" s="72"/>
    </row>
    <row r="41" spans="1:9" x14ac:dyDescent="0.25">
      <c r="A41" s="75"/>
      <c r="B41" s="74"/>
      <c r="C41" s="80"/>
      <c r="D41" s="112"/>
      <c r="E41" s="112"/>
      <c r="F41" s="73"/>
      <c r="G41" s="66"/>
      <c r="H41" s="132"/>
      <c r="I41" s="72"/>
    </row>
    <row r="42" spans="1:9" x14ac:dyDescent="0.25">
      <c r="A42" s="75"/>
      <c r="B42" s="74"/>
      <c r="C42" s="80"/>
      <c r="D42" s="112"/>
      <c r="E42" s="112"/>
      <c r="F42" s="73"/>
      <c r="G42" s="66"/>
      <c r="H42" s="132"/>
      <c r="I42" s="72"/>
    </row>
    <row r="43" spans="1:9" x14ac:dyDescent="0.25">
      <c r="A43" s="75"/>
      <c r="B43" s="74"/>
      <c r="C43" s="80"/>
      <c r="D43" s="112"/>
      <c r="E43" s="112"/>
      <c r="F43" s="73"/>
      <c r="G43" s="66"/>
      <c r="H43" s="132"/>
      <c r="I43" s="72"/>
    </row>
    <row r="44" spans="1:9" x14ac:dyDescent="0.25">
      <c r="A44" s="93"/>
      <c r="B44" s="74"/>
      <c r="C44" s="80"/>
      <c r="D44" s="112"/>
      <c r="E44" s="112"/>
      <c r="F44" s="73"/>
      <c r="G44" s="66"/>
      <c r="H44" s="132"/>
      <c r="I44" s="72"/>
    </row>
    <row r="45" spans="1:9" x14ac:dyDescent="0.25">
      <c r="A45" s="75"/>
      <c r="B45" s="74"/>
      <c r="C45" s="80"/>
      <c r="D45" s="112"/>
      <c r="E45" s="112"/>
      <c r="F45" s="81"/>
      <c r="G45" s="77"/>
      <c r="H45" s="133"/>
      <c r="I45" s="72"/>
    </row>
    <row r="46" spans="1:9" x14ac:dyDescent="0.25">
      <c r="A46" s="75"/>
      <c r="B46" s="74"/>
      <c r="C46" s="80"/>
      <c r="D46" s="112"/>
      <c r="E46" s="112"/>
      <c r="F46" s="73"/>
      <c r="G46" s="66"/>
      <c r="H46" s="132"/>
      <c r="I46" s="72"/>
    </row>
    <row r="47" spans="1:9" x14ac:dyDescent="0.25">
      <c r="A47" s="75"/>
      <c r="B47" s="74"/>
      <c r="C47" s="80"/>
      <c r="D47" s="112"/>
      <c r="E47" s="112"/>
      <c r="F47" s="73"/>
      <c r="G47" s="66"/>
      <c r="H47" s="132"/>
      <c r="I47" s="72"/>
    </row>
    <row r="48" spans="1:9" x14ac:dyDescent="0.25">
      <c r="A48" s="75"/>
      <c r="B48" s="74"/>
      <c r="C48" s="80"/>
      <c r="D48" s="112"/>
      <c r="E48" s="112"/>
      <c r="F48" s="73"/>
      <c r="G48" s="66"/>
      <c r="H48" s="132"/>
      <c r="I48" s="72"/>
    </row>
  </sheetData>
  <mergeCells count="4">
    <mergeCell ref="A23:A29"/>
    <mergeCell ref="A14:A20"/>
    <mergeCell ref="A32:A38"/>
    <mergeCell ref="A5:A11"/>
  </mergeCells>
  <pageMargins left="0.47" right="0.7" top="0.75" bottom="0.75" header="0.3" footer="0.3"/>
  <pageSetup paperSize="9" scale="98" orientation="portrait" horizontalDpi="4294967293" verticalDpi="4294967293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90" zoomScaleNormal="90" workbookViewId="0">
      <selection activeCell="K38" sqref="K38"/>
    </sheetView>
  </sheetViews>
  <sheetFormatPr defaultRowHeight="15" x14ac:dyDescent="0.25"/>
  <cols>
    <col min="1" max="1" width="3.85546875" style="22" customWidth="1"/>
    <col min="2" max="2" width="5.28515625" style="22" customWidth="1"/>
    <col min="3" max="3" width="19.5703125" style="22" customWidth="1"/>
    <col min="4" max="4" width="9.140625" style="22"/>
    <col min="5" max="5" width="5.7109375" style="22" customWidth="1"/>
    <col min="6" max="7" width="9.140625" style="22"/>
    <col min="8" max="8" width="11.140625" style="1" customWidth="1"/>
    <col min="9" max="9" width="14.7109375" style="1" customWidth="1"/>
    <col min="10" max="16384" width="9.140625" style="22"/>
  </cols>
  <sheetData>
    <row r="1" spans="1:9" ht="15.75" x14ac:dyDescent="0.25">
      <c r="A1" s="111" t="s">
        <v>371</v>
      </c>
      <c r="B1" s="41"/>
      <c r="C1" s="109"/>
      <c r="D1" s="62"/>
      <c r="E1" s="62"/>
      <c r="F1" s="62"/>
      <c r="G1" s="63"/>
      <c r="H1" s="63"/>
      <c r="I1" s="63"/>
    </row>
    <row r="2" spans="1:9" x14ac:dyDescent="0.25">
      <c r="A2" s="42"/>
      <c r="B2" s="42"/>
      <c r="C2" s="42"/>
      <c r="D2" s="45"/>
      <c r="E2" s="45"/>
      <c r="F2" s="42"/>
      <c r="G2" s="43"/>
      <c r="H2" s="43"/>
      <c r="I2" s="43"/>
    </row>
    <row r="3" spans="1:9" x14ac:dyDescent="0.25">
      <c r="A3" s="42"/>
      <c r="B3" s="42"/>
      <c r="C3" s="61" t="s">
        <v>52</v>
      </c>
      <c r="D3" s="62" t="s">
        <v>53</v>
      </c>
      <c r="E3" s="62" t="s">
        <v>54</v>
      </c>
      <c r="F3" s="61" t="s">
        <v>55</v>
      </c>
      <c r="G3" s="63" t="s">
        <v>2</v>
      </c>
      <c r="H3" s="63" t="s">
        <v>111</v>
      </c>
      <c r="I3" s="63" t="s">
        <v>120</v>
      </c>
    </row>
    <row r="4" spans="1:9" x14ac:dyDescent="0.25">
      <c r="A4" s="46">
        <v>22</v>
      </c>
      <c r="B4" s="47">
        <v>1</v>
      </c>
      <c r="C4" s="63" t="s">
        <v>103</v>
      </c>
      <c r="D4" s="67" t="s">
        <v>158</v>
      </c>
      <c r="E4" s="67" t="s">
        <v>6</v>
      </c>
      <c r="F4" s="68" t="s">
        <v>22</v>
      </c>
      <c r="G4" s="63" t="s">
        <v>66</v>
      </c>
      <c r="H4" s="66" t="s">
        <v>503</v>
      </c>
      <c r="I4" s="72"/>
    </row>
    <row r="5" spans="1:9" x14ac:dyDescent="0.25">
      <c r="A5" s="188"/>
      <c r="B5" s="45">
        <v>2</v>
      </c>
      <c r="C5" s="63" t="s">
        <v>105</v>
      </c>
      <c r="D5" s="67" t="s">
        <v>115</v>
      </c>
      <c r="E5" s="67" t="s">
        <v>6</v>
      </c>
      <c r="F5" s="68" t="s">
        <v>22</v>
      </c>
      <c r="G5" s="63" t="s">
        <v>66</v>
      </c>
      <c r="H5" s="66" t="s">
        <v>504</v>
      </c>
      <c r="I5" s="72"/>
    </row>
    <row r="6" spans="1:9" x14ac:dyDescent="0.25">
      <c r="A6" s="189"/>
      <c r="B6" s="45">
        <v>3</v>
      </c>
      <c r="C6" s="76" t="s">
        <v>299</v>
      </c>
      <c r="D6" s="78" t="s">
        <v>114</v>
      </c>
      <c r="E6" s="78" t="s">
        <v>6</v>
      </c>
      <c r="F6" s="68" t="s">
        <v>25</v>
      </c>
      <c r="G6" s="63" t="s">
        <v>246</v>
      </c>
      <c r="H6" s="66" t="s">
        <v>379</v>
      </c>
      <c r="I6" s="72"/>
    </row>
    <row r="7" spans="1:9" x14ac:dyDescent="0.25">
      <c r="A7" s="189"/>
      <c r="B7" s="45">
        <v>4</v>
      </c>
      <c r="C7" s="63" t="s">
        <v>244</v>
      </c>
      <c r="D7" s="67" t="s">
        <v>114</v>
      </c>
      <c r="E7" s="67" t="s">
        <v>6</v>
      </c>
      <c r="F7" s="68" t="s">
        <v>23</v>
      </c>
      <c r="G7" s="63" t="s">
        <v>246</v>
      </c>
      <c r="H7" s="66" t="s">
        <v>505</v>
      </c>
      <c r="I7" s="72"/>
    </row>
    <row r="8" spans="1:9" x14ac:dyDescent="0.25">
      <c r="A8" s="189"/>
      <c r="B8" s="45">
        <v>5</v>
      </c>
      <c r="C8" s="76" t="s">
        <v>96</v>
      </c>
      <c r="D8" s="78" t="s">
        <v>171</v>
      </c>
      <c r="E8" s="78" t="s">
        <v>6</v>
      </c>
      <c r="F8" s="79" t="s">
        <v>23</v>
      </c>
      <c r="G8" s="76" t="s">
        <v>258</v>
      </c>
      <c r="H8" s="77" t="s">
        <v>506</v>
      </c>
      <c r="I8" s="72"/>
    </row>
    <row r="9" spans="1:9" x14ac:dyDescent="0.25">
      <c r="A9" s="189"/>
      <c r="B9" s="45">
        <v>6</v>
      </c>
      <c r="C9" s="76" t="s">
        <v>335</v>
      </c>
      <c r="D9" s="78">
        <v>2003</v>
      </c>
      <c r="E9" s="78" t="s">
        <v>6</v>
      </c>
      <c r="F9" s="68" t="s">
        <v>24</v>
      </c>
      <c r="G9" s="63" t="s">
        <v>336</v>
      </c>
      <c r="H9" s="66" t="s">
        <v>507</v>
      </c>
      <c r="I9" s="66"/>
    </row>
    <row r="10" spans="1:9" x14ac:dyDescent="0.25">
      <c r="A10" s="189"/>
      <c r="B10" s="74">
        <v>7</v>
      </c>
      <c r="C10" s="76" t="s">
        <v>173</v>
      </c>
      <c r="D10" s="78" t="s">
        <v>171</v>
      </c>
      <c r="E10" s="78" t="s">
        <v>6</v>
      </c>
      <c r="F10" s="68" t="s">
        <v>22</v>
      </c>
      <c r="G10" s="63" t="s">
        <v>66</v>
      </c>
      <c r="H10" s="66" t="s">
        <v>508</v>
      </c>
      <c r="I10" s="72"/>
    </row>
    <row r="11" spans="1:9" x14ac:dyDescent="0.25">
      <c r="A11" s="189"/>
      <c r="B11" s="74">
        <v>8</v>
      </c>
      <c r="C11" s="76" t="s">
        <v>373</v>
      </c>
      <c r="D11" s="78" t="s">
        <v>160</v>
      </c>
      <c r="E11" s="78" t="s">
        <v>6</v>
      </c>
      <c r="F11" s="68" t="s">
        <v>22</v>
      </c>
      <c r="G11" s="63" t="s">
        <v>66</v>
      </c>
      <c r="H11" s="66" t="s">
        <v>509</v>
      </c>
      <c r="I11" s="72"/>
    </row>
    <row r="12" spans="1:9" x14ac:dyDescent="0.25">
      <c r="A12" s="44"/>
      <c r="B12" s="74"/>
      <c r="C12" s="80"/>
      <c r="D12" s="112"/>
      <c r="E12" s="112"/>
      <c r="F12" s="73"/>
      <c r="G12" s="66"/>
      <c r="H12" s="66"/>
      <c r="I12" s="72"/>
    </row>
    <row r="13" spans="1:9" x14ac:dyDescent="0.25">
      <c r="A13" s="92">
        <v>23</v>
      </c>
      <c r="B13" s="47">
        <v>1</v>
      </c>
      <c r="C13" s="76" t="s">
        <v>177</v>
      </c>
      <c r="D13" s="78" t="s">
        <v>121</v>
      </c>
      <c r="E13" s="78" t="s">
        <v>6</v>
      </c>
      <c r="F13" s="68" t="s">
        <v>23</v>
      </c>
      <c r="G13" s="63" t="s">
        <v>248</v>
      </c>
      <c r="H13" s="66" t="s">
        <v>510</v>
      </c>
      <c r="I13" s="72"/>
    </row>
    <row r="14" spans="1:9" x14ac:dyDescent="0.25">
      <c r="A14" s="190"/>
      <c r="B14" s="45">
        <v>2</v>
      </c>
      <c r="C14" s="76" t="s">
        <v>65</v>
      </c>
      <c r="D14" s="78">
        <v>2001</v>
      </c>
      <c r="E14" s="78" t="s">
        <v>6</v>
      </c>
      <c r="F14" s="68" t="s">
        <v>24</v>
      </c>
      <c r="G14" s="63" t="s">
        <v>334</v>
      </c>
      <c r="H14" s="66" t="s">
        <v>511</v>
      </c>
      <c r="I14" s="72"/>
    </row>
    <row r="15" spans="1:9" x14ac:dyDescent="0.25">
      <c r="A15" s="191"/>
      <c r="B15" s="45">
        <v>3</v>
      </c>
      <c r="C15" s="76" t="s">
        <v>254</v>
      </c>
      <c r="D15" s="78" t="s">
        <v>154</v>
      </c>
      <c r="E15" s="78" t="s">
        <v>6</v>
      </c>
      <c r="F15" s="68" t="s">
        <v>23</v>
      </c>
      <c r="G15" s="63" t="s">
        <v>241</v>
      </c>
      <c r="H15" s="66" t="s">
        <v>512</v>
      </c>
      <c r="I15" s="72"/>
    </row>
    <row r="16" spans="1:9" x14ac:dyDescent="0.25">
      <c r="A16" s="191"/>
      <c r="B16" s="45">
        <v>4</v>
      </c>
      <c r="C16" s="63" t="s">
        <v>97</v>
      </c>
      <c r="D16" s="67" t="s">
        <v>158</v>
      </c>
      <c r="E16" s="67" t="s">
        <v>6</v>
      </c>
      <c r="F16" s="68" t="s">
        <v>23</v>
      </c>
      <c r="G16" s="63" t="s">
        <v>238</v>
      </c>
      <c r="H16" s="66" t="s">
        <v>513</v>
      </c>
      <c r="I16" s="72"/>
    </row>
    <row r="17" spans="1:9" x14ac:dyDescent="0.25">
      <c r="A17" s="191"/>
      <c r="B17" s="45">
        <v>5</v>
      </c>
      <c r="C17" s="76" t="s">
        <v>251</v>
      </c>
      <c r="D17" s="78" t="s">
        <v>115</v>
      </c>
      <c r="E17" s="78" t="s">
        <v>6</v>
      </c>
      <c r="F17" s="68" t="s">
        <v>23</v>
      </c>
      <c r="G17" s="63" t="s">
        <v>253</v>
      </c>
      <c r="H17" s="66" t="s">
        <v>514</v>
      </c>
      <c r="I17" s="72"/>
    </row>
    <row r="18" spans="1:9" x14ac:dyDescent="0.25">
      <c r="A18" s="191"/>
      <c r="B18" s="45">
        <v>6</v>
      </c>
      <c r="C18" s="76" t="s">
        <v>249</v>
      </c>
      <c r="D18" s="78" t="s">
        <v>114</v>
      </c>
      <c r="E18" s="78" t="s">
        <v>6</v>
      </c>
      <c r="F18" s="68" t="s">
        <v>23</v>
      </c>
      <c r="G18" s="63" t="s">
        <v>234</v>
      </c>
      <c r="H18" s="66" t="s">
        <v>379</v>
      </c>
      <c r="I18" s="72"/>
    </row>
    <row r="19" spans="1:9" x14ac:dyDescent="0.25">
      <c r="A19" s="191"/>
      <c r="B19" s="74">
        <v>7</v>
      </c>
      <c r="C19" s="76" t="s">
        <v>101</v>
      </c>
      <c r="D19" s="78" t="s">
        <v>154</v>
      </c>
      <c r="E19" s="78" t="s">
        <v>6</v>
      </c>
      <c r="F19" s="68" t="s">
        <v>25</v>
      </c>
      <c r="G19" s="63" t="s">
        <v>236</v>
      </c>
      <c r="H19" s="66" t="s">
        <v>515</v>
      </c>
      <c r="I19" s="72"/>
    </row>
    <row r="20" spans="1:9" x14ac:dyDescent="0.25">
      <c r="A20" s="191"/>
      <c r="B20" s="74">
        <v>8</v>
      </c>
      <c r="C20" s="76"/>
      <c r="D20" s="78"/>
      <c r="E20" s="78"/>
      <c r="F20" s="68"/>
      <c r="G20" s="63"/>
      <c r="H20" s="66"/>
      <c r="I20" s="72"/>
    </row>
    <row r="21" spans="1:9" x14ac:dyDescent="0.25">
      <c r="A21" s="75"/>
      <c r="B21" s="74"/>
      <c r="C21" s="80"/>
      <c r="D21" s="112"/>
      <c r="E21" s="112"/>
      <c r="F21" s="73"/>
      <c r="G21" s="66"/>
      <c r="H21" s="66"/>
      <c r="I21" s="72"/>
    </row>
    <row r="22" spans="1:9" x14ac:dyDescent="0.25">
      <c r="A22" s="75"/>
      <c r="B22" s="74"/>
      <c r="C22" s="80"/>
      <c r="D22" s="112"/>
      <c r="E22" s="112"/>
      <c r="F22" s="73"/>
      <c r="G22" s="66"/>
      <c r="H22" s="66"/>
      <c r="I22" s="72"/>
    </row>
    <row r="23" spans="1:9" x14ac:dyDescent="0.25">
      <c r="A23" s="93"/>
      <c r="B23" s="74"/>
      <c r="C23" s="80"/>
      <c r="D23" s="112"/>
      <c r="E23" s="112"/>
      <c r="F23" s="73"/>
      <c r="G23" s="66"/>
      <c r="H23" s="66"/>
      <c r="I23" s="72"/>
    </row>
    <row r="24" spans="1:9" x14ac:dyDescent="0.25">
      <c r="A24" s="75"/>
      <c r="B24" s="74"/>
      <c r="C24" s="80"/>
      <c r="D24" s="112"/>
      <c r="E24" s="112"/>
      <c r="F24" s="81"/>
      <c r="G24" s="77"/>
      <c r="H24" s="77"/>
      <c r="I24" s="72"/>
    </row>
    <row r="25" spans="1:9" x14ac:dyDescent="0.25">
      <c r="A25" s="75"/>
      <c r="B25" s="74"/>
      <c r="C25" s="80"/>
      <c r="D25" s="112"/>
      <c r="E25" s="112"/>
      <c r="F25" s="73"/>
      <c r="G25" s="66"/>
      <c r="H25" s="66"/>
      <c r="I25" s="72"/>
    </row>
    <row r="26" spans="1:9" x14ac:dyDescent="0.25">
      <c r="A26" s="75"/>
      <c r="B26" s="74"/>
      <c r="C26" s="80"/>
      <c r="D26" s="112"/>
      <c r="E26" s="112"/>
      <c r="F26" s="73"/>
      <c r="G26" s="66"/>
      <c r="H26" s="66"/>
      <c r="I26" s="72"/>
    </row>
    <row r="27" spans="1:9" x14ac:dyDescent="0.25">
      <c r="A27" s="75"/>
      <c r="B27" s="74"/>
      <c r="C27" s="80"/>
      <c r="D27" s="112"/>
      <c r="E27" s="112"/>
      <c r="F27" s="73"/>
      <c r="G27" s="66"/>
      <c r="H27" s="66"/>
      <c r="I27" s="72"/>
    </row>
  </sheetData>
  <mergeCells count="2">
    <mergeCell ref="A5:A11"/>
    <mergeCell ref="A14:A20"/>
  </mergeCells>
  <pageMargins left="0.47" right="0.7" top="0.75" bottom="0.75" header="0.3" footer="0.3"/>
  <pageSetup paperSize="9" scale="98" orientation="portrait" horizontalDpi="4294967293" verticalDpi="4294967293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E23" sqref="E23"/>
    </sheetView>
  </sheetViews>
  <sheetFormatPr defaultRowHeight="15" x14ac:dyDescent="0.25"/>
  <sheetData>
    <row r="1" spans="1:1" s="22" customFormat="1" x14ac:dyDescent="0.25">
      <c r="A1" s="22" t="s">
        <v>151</v>
      </c>
    </row>
    <row r="2" spans="1:1" s="22" customFormat="1" x14ac:dyDescent="0.25">
      <c r="A2" s="22" t="s">
        <v>152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5" spans="1:1" x14ac:dyDescent="0.25">
      <c r="A15" t="s">
        <v>360</v>
      </c>
    </row>
    <row r="16" spans="1:1" x14ac:dyDescent="0.25">
      <c r="A16" t="s">
        <v>365</v>
      </c>
    </row>
    <row r="17" spans="1:1" x14ac:dyDescent="0.25">
      <c r="A17" t="s">
        <v>362</v>
      </c>
    </row>
    <row r="18" spans="1:1" x14ac:dyDescent="0.25">
      <c r="A18" t="s">
        <v>366</v>
      </c>
    </row>
    <row r="19" spans="1:1" x14ac:dyDescent="0.25">
      <c r="A19" t="s">
        <v>364</v>
      </c>
    </row>
    <row r="20" spans="1:1" x14ac:dyDescent="0.25">
      <c r="A20" t="s">
        <v>367</v>
      </c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Q19" workbookViewId="0">
      <selection activeCell="Q1" sqref="Q1"/>
    </sheetView>
  </sheetViews>
  <sheetFormatPr defaultRowHeight="15" x14ac:dyDescent="0.25"/>
  <cols>
    <col min="2" max="2" width="15.42578125" bestFit="1" customWidth="1"/>
    <col min="10" max="10" width="14.5703125" bestFit="1" customWidth="1"/>
    <col min="18" max="18" width="14.28515625" bestFit="1" customWidth="1"/>
  </cols>
  <sheetData>
    <row r="1" spans="1:21" x14ac:dyDescent="0.25">
      <c r="A1" s="146" t="s">
        <v>198</v>
      </c>
      <c r="I1" s="146" t="s">
        <v>200</v>
      </c>
      <c r="J1" s="22"/>
      <c r="K1" s="22"/>
      <c r="L1" s="22"/>
      <c r="M1" s="22"/>
      <c r="Q1" s="146"/>
      <c r="R1" s="22"/>
      <c r="S1" s="22"/>
      <c r="T1" s="22"/>
      <c r="U1" s="22"/>
    </row>
    <row r="2" spans="1:21" x14ac:dyDescent="0.25">
      <c r="A2" s="131"/>
      <c r="I2" s="131"/>
      <c r="J2" s="22"/>
      <c r="K2" s="22"/>
      <c r="L2" s="22"/>
      <c r="M2" s="22"/>
      <c r="Q2" s="131"/>
      <c r="R2" s="22"/>
      <c r="S2" s="22"/>
      <c r="T2" s="22"/>
      <c r="U2" s="22"/>
    </row>
    <row r="3" spans="1:21" x14ac:dyDescent="0.25">
      <c r="A3" s="95"/>
      <c r="B3" s="84" t="s">
        <v>52</v>
      </c>
      <c r="C3" s="84" t="s">
        <v>53</v>
      </c>
      <c r="D3" s="84" t="s">
        <v>54</v>
      </c>
      <c r="E3" s="84" t="s">
        <v>55</v>
      </c>
      <c r="I3" s="95"/>
      <c r="J3" s="84" t="s">
        <v>52</v>
      </c>
      <c r="K3" s="84" t="s">
        <v>53</v>
      </c>
      <c r="L3" s="84" t="s">
        <v>54</v>
      </c>
      <c r="M3" s="84" t="s">
        <v>55</v>
      </c>
      <c r="Q3" s="95"/>
      <c r="R3" s="84" t="s">
        <v>52</v>
      </c>
      <c r="S3" s="84" t="s">
        <v>53</v>
      </c>
      <c r="T3" s="84" t="s">
        <v>54</v>
      </c>
      <c r="U3" s="84" t="s">
        <v>55</v>
      </c>
    </row>
    <row r="4" spans="1:21" ht="15.75" thickBot="1" x14ac:dyDescent="0.3">
      <c r="A4" s="96">
        <v>1</v>
      </c>
      <c r="B4" s="129" t="s">
        <v>156</v>
      </c>
      <c r="C4" s="45" t="s">
        <v>155</v>
      </c>
      <c r="D4" s="42" t="s">
        <v>7</v>
      </c>
      <c r="E4" s="42" t="s">
        <v>140</v>
      </c>
      <c r="I4" s="96">
        <v>1</v>
      </c>
      <c r="J4" s="134" t="s">
        <v>156</v>
      </c>
      <c r="K4" s="137" t="s">
        <v>155</v>
      </c>
      <c r="L4" s="137" t="s">
        <v>7</v>
      </c>
      <c r="M4" s="135" t="s">
        <v>140</v>
      </c>
      <c r="Q4" s="96">
        <v>1</v>
      </c>
      <c r="R4" s="148"/>
      <c r="S4" s="149"/>
      <c r="T4" s="149"/>
      <c r="U4" s="150"/>
    </row>
    <row r="5" spans="1:21" ht="15.75" thickTop="1" x14ac:dyDescent="0.25">
      <c r="A5" s="96">
        <v>2</v>
      </c>
      <c r="B5" s="129" t="s">
        <v>159</v>
      </c>
      <c r="C5" s="45" t="s">
        <v>155</v>
      </c>
      <c r="D5" s="42" t="s">
        <v>7</v>
      </c>
      <c r="E5" s="42" t="s">
        <v>140</v>
      </c>
      <c r="I5" s="96">
        <v>2</v>
      </c>
      <c r="J5" s="142" t="s">
        <v>159</v>
      </c>
      <c r="K5" s="138" t="s">
        <v>155</v>
      </c>
      <c r="L5" s="138" t="s">
        <v>7</v>
      </c>
      <c r="M5" s="138" t="s">
        <v>140</v>
      </c>
      <c r="Q5" s="96">
        <v>2</v>
      </c>
      <c r="R5" s="114"/>
      <c r="S5" s="115"/>
      <c r="T5" s="115"/>
      <c r="U5" s="116"/>
    </row>
    <row r="6" spans="1:21" ht="15.75" thickBot="1" x14ac:dyDescent="0.3">
      <c r="A6" s="96">
        <v>3</v>
      </c>
      <c r="B6" s="49" t="s">
        <v>185</v>
      </c>
      <c r="C6" s="124">
        <v>2001</v>
      </c>
      <c r="D6" s="123" t="s">
        <v>7</v>
      </c>
      <c r="E6" s="123" t="s">
        <v>51</v>
      </c>
      <c r="I6" s="96">
        <v>3</v>
      </c>
      <c r="J6" s="143" t="s">
        <v>157</v>
      </c>
      <c r="K6" s="144" t="s">
        <v>158</v>
      </c>
      <c r="L6" s="144" t="s">
        <v>7</v>
      </c>
      <c r="M6" s="145" t="s">
        <v>140</v>
      </c>
      <c r="Q6" s="96">
        <v>3</v>
      </c>
      <c r="R6" s="114"/>
      <c r="S6" s="115"/>
      <c r="T6" s="115"/>
      <c r="U6" s="116"/>
    </row>
    <row r="7" spans="1:21" ht="15.75" thickTop="1" x14ac:dyDescent="0.25">
      <c r="A7" s="131"/>
      <c r="I7" s="131"/>
      <c r="J7" s="22"/>
      <c r="K7" s="22"/>
      <c r="L7" s="22"/>
      <c r="M7" s="22"/>
      <c r="Q7" s="131"/>
      <c r="R7" s="22"/>
      <c r="S7" s="22"/>
      <c r="T7" s="22"/>
      <c r="U7" s="22"/>
    </row>
    <row r="8" spans="1:21" x14ac:dyDescent="0.25">
      <c r="A8" s="96">
        <v>1</v>
      </c>
      <c r="B8" s="119" t="s">
        <v>186</v>
      </c>
      <c r="C8" s="117">
        <v>2002</v>
      </c>
      <c r="D8" s="118" t="s">
        <v>7</v>
      </c>
      <c r="E8" s="118" t="s">
        <v>51</v>
      </c>
      <c r="I8" s="96">
        <v>1</v>
      </c>
      <c r="J8" s="134" t="s">
        <v>189</v>
      </c>
      <c r="K8" s="137">
        <v>2002</v>
      </c>
      <c r="L8" s="137" t="s">
        <v>7</v>
      </c>
      <c r="M8" s="135" t="s">
        <v>51</v>
      </c>
      <c r="Q8" s="96">
        <v>1</v>
      </c>
      <c r="R8" s="147"/>
      <c r="S8" s="115"/>
      <c r="T8" s="115"/>
      <c r="U8" s="116"/>
    </row>
    <row r="9" spans="1:21" x14ac:dyDescent="0.25">
      <c r="A9" s="96">
        <v>2</v>
      </c>
      <c r="B9" s="119" t="s">
        <v>189</v>
      </c>
      <c r="C9" s="117">
        <v>2002</v>
      </c>
      <c r="D9" s="118" t="s">
        <v>7</v>
      </c>
      <c r="E9" s="118" t="s">
        <v>51</v>
      </c>
      <c r="I9" s="96">
        <v>2</v>
      </c>
      <c r="J9" s="142" t="s">
        <v>186</v>
      </c>
      <c r="K9" s="138">
        <v>2002</v>
      </c>
      <c r="L9" s="138" t="s">
        <v>7</v>
      </c>
      <c r="M9" s="138" t="s">
        <v>51</v>
      </c>
      <c r="Q9" s="96">
        <v>2</v>
      </c>
      <c r="R9" s="114"/>
      <c r="S9" s="115"/>
      <c r="T9" s="115"/>
      <c r="U9" s="116"/>
    </row>
    <row r="10" spans="1:21" ht="15.75" thickBot="1" x14ac:dyDescent="0.3">
      <c r="A10" s="96">
        <v>3</v>
      </c>
      <c r="B10" s="121" t="s">
        <v>188</v>
      </c>
      <c r="C10" s="125">
        <v>2002</v>
      </c>
      <c r="D10" s="126" t="s">
        <v>7</v>
      </c>
      <c r="E10" s="126" t="s">
        <v>51</v>
      </c>
      <c r="I10" s="96">
        <v>3</v>
      </c>
      <c r="J10" s="143" t="s">
        <v>161</v>
      </c>
      <c r="K10" s="144" t="s">
        <v>154</v>
      </c>
      <c r="L10" s="144" t="s">
        <v>7</v>
      </c>
      <c r="M10" s="145" t="s">
        <v>140</v>
      </c>
      <c r="Q10" s="96">
        <v>3</v>
      </c>
      <c r="R10" s="114"/>
      <c r="S10" s="115"/>
      <c r="T10" s="115"/>
      <c r="U10" s="116"/>
    </row>
    <row r="11" spans="1:21" ht="15.75" thickTop="1" x14ac:dyDescent="0.25">
      <c r="A11" s="131"/>
      <c r="I11" s="131"/>
      <c r="J11" s="22"/>
      <c r="K11" s="22"/>
      <c r="L11" s="22"/>
      <c r="M11" s="22"/>
      <c r="Q11" s="131"/>
      <c r="R11" s="22"/>
      <c r="S11" s="22"/>
      <c r="T11" s="22"/>
      <c r="U11" s="22"/>
    </row>
    <row r="12" spans="1:21" x14ac:dyDescent="0.25">
      <c r="A12" s="96">
        <v>1</v>
      </c>
      <c r="B12" s="119" t="s">
        <v>84</v>
      </c>
      <c r="C12" s="117">
        <v>2004</v>
      </c>
      <c r="D12" s="118" t="s">
        <v>7</v>
      </c>
      <c r="E12" s="118" t="s">
        <v>23</v>
      </c>
      <c r="I12" s="96">
        <v>1</v>
      </c>
      <c r="J12" s="134" t="s">
        <v>187</v>
      </c>
      <c r="K12" s="137">
        <v>2004</v>
      </c>
      <c r="L12" s="137" t="s">
        <v>7</v>
      </c>
      <c r="M12" s="135" t="s">
        <v>51</v>
      </c>
      <c r="Q12" s="96">
        <v>1</v>
      </c>
      <c r="R12" s="114"/>
      <c r="S12" s="115"/>
      <c r="T12" s="115"/>
      <c r="U12" s="116"/>
    </row>
    <row r="13" spans="1:21" x14ac:dyDescent="0.25">
      <c r="A13" s="96">
        <v>2</v>
      </c>
      <c r="B13" s="119" t="s">
        <v>187</v>
      </c>
      <c r="C13" s="117">
        <v>2004</v>
      </c>
      <c r="D13" s="118" t="s">
        <v>7</v>
      </c>
      <c r="E13" s="118" t="s">
        <v>51</v>
      </c>
      <c r="I13" s="96">
        <v>2</v>
      </c>
      <c r="J13" s="134" t="s">
        <v>76</v>
      </c>
      <c r="K13" s="137">
        <v>2005</v>
      </c>
      <c r="L13" s="137" t="s">
        <v>7</v>
      </c>
      <c r="M13" s="135" t="s">
        <v>51</v>
      </c>
      <c r="Q13" s="96">
        <v>2</v>
      </c>
      <c r="R13" s="114"/>
      <c r="S13" s="115"/>
      <c r="T13" s="115"/>
      <c r="U13" s="116"/>
    </row>
    <row r="14" spans="1:21" ht="15.75" thickBot="1" x14ac:dyDescent="0.3">
      <c r="A14" s="96">
        <v>3</v>
      </c>
      <c r="B14" s="121" t="s">
        <v>76</v>
      </c>
      <c r="C14" s="125">
        <v>2005</v>
      </c>
      <c r="D14" s="126" t="s">
        <v>7</v>
      </c>
      <c r="E14" s="126" t="s">
        <v>51</v>
      </c>
      <c r="I14" s="96">
        <v>3</v>
      </c>
      <c r="J14" s="143" t="s">
        <v>162</v>
      </c>
      <c r="K14" s="144">
        <v>2005</v>
      </c>
      <c r="L14" s="144" t="s">
        <v>7</v>
      </c>
      <c r="M14" s="145" t="s">
        <v>51</v>
      </c>
      <c r="Q14" s="96">
        <v>3</v>
      </c>
      <c r="R14" s="114"/>
      <c r="S14" s="115"/>
      <c r="T14" s="115"/>
      <c r="U14" s="116"/>
    </row>
    <row r="15" spans="1:21" ht="15.75" thickTop="1" x14ac:dyDescent="0.25">
      <c r="A15" s="131"/>
      <c r="I15" s="131"/>
      <c r="J15" s="22"/>
      <c r="K15" s="22"/>
      <c r="L15" s="22"/>
      <c r="M15" s="22"/>
      <c r="Q15" s="131"/>
      <c r="R15" s="22"/>
      <c r="S15" s="22"/>
      <c r="T15" s="22"/>
      <c r="U15" s="22"/>
    </row>
    <row r="16" spans="1:21" x14ac:dyDescent="0.25">
      <c r="A16" s="96">
        <v>1</v>
      </c>
      <c r="B16" s="119" t="s">
        <v>78</v>
      </c>
      <c r="C16" s="117">
        <v>2006</v>
      </c>
      <c r="D16" s="118" t="s">
        <v>7</v>
      </c>
      <c r="E16" s="118" t="s">
        <v>51</v>
      </c>
      <c r="I16" s="96">
        <v>1</v>
      </c>
      <c r="J16" s="134" t="s">
        <v>78</v>
      </c>
      <c r="K16" s="137">
        <v>2006</v>
      </c>
      <c r="L16" s="137" t="s">
        <v>7</v>
      </c>
      <c r="M16" s="135" t="s">
        <v>51</v>
      </c>
      <c r="Q16" s="96">
        <v>1</v>
      </c>
      <c r="R16" s="114"/>
      <c r="S16" s="115"/>
      <c r="T16" s="115"/>
      <c r="U16" s="116"/>
    </row>
    <row r="17" spans="1:21" x14ac:dyDescent="0.25">
      <c r="A17" s="96">
        <v>2</v>
      </c>
      <c r="B17" s="119" t="s">
        <v>77</v>
      </c>
      <c r="C17" s="117">
        <v>2006</v>
      </c>
      <c r="D17" s="118" t="s">
        <v>7</v>
      </c>
      <c r="E17" s="118" t="s">
        <v>51</v>
      </c>
      <c r="I17" s="96">
        <v>2</v>
      </c>
      <c r="J17" s="134" t="s">
        <v>175</v>
      </c>
      <c r="K17" s="137" t="s">
        <v>121</v>
      </c>
      <c r="L17" s="137" t="s">
        <v>7</v>
      </c>
      <c r="M17" s="135" t="s">
        <v>23</v>
      </c>
      <c r="Q17" s="96">
        <v>2</v>
      </c>
      <c r="R17" s="114"/>
      <c r="S17" s="115"/>
      <c r="T17" s="115"/>
      <c r="U17" s="116"/>
    </row>
    <row r="18" spans="1:21" ht="15.75" thickBot="1" x14ac:dyDescent="0.3">
      <c r="A18" s="96">
        <v>3</v>
      </c>
      <c r="B18" s="121" t="s">
        <v>86</v>
      </c>
      <c r="C18" s="125">
        <v>2006</v>
      </c>
      <c r="D18" s="126" t="s">
        <v>7</v>
      </c>
      <c r="E18" s="126" t="s">
        <v>23</v>
      </c>
      <c r="I18" s="96">
        <v>3</v>
      </c>
      <c r="J18" s="143" t="s">
        <v>109</v>
      </c>
      <c r="K18" s="144" t="s">
        <v>121</v>
      </c>
      <c r="L18" s="144" t="s">
        <v>7</v>
      </c>
      <c r="M18" s="145" t="s">
        <v>22</v>
      </c>
      <c r="Q18" s="96">
        <v>3</v>
      </c>
      <c r="R18" s="114"/>
      <c r="S18" s="115"/>
      <c r="T18" s="115"/>
      <c r="U18" s="116"/>
    </row>
    <row r="19" spans="1:21" ht="15.75" thickTop="1" x14ac:dyDescent="0.25">
      <c r="I19" s="22"/>
      <c r="J19" s="22"/>
      <c r="K19" s="22"/>
      <c r="L19" s="22"/>
      <c r="M19" s="22"/>
      <c r="Q19" s="22"/>
      <c r="R19" s="22"/>
      <c r="S19" s="22"/>
      <c r="T19" s="22"/>
      <c r="U19" s="22"/>
    </row>
    <row r="20" spans="1:21" x14ac:dyDescent="0.25">
      <c r="A20" s="146" t="s">
        <v>199</v>
      </c>
      <c r="B20" s="22"/>
      <c r="C20" s="22"/>
      <c r="D20" s="22"/>
      <c r="E20" s="22"/>
      <c r="I20" s="146" t="s">
        <v>201</v>
      </c>
      <c r="J20" s="22"/>
      <c r="K20" s="22"/>
      <c r="L20" s="22"/>
      <c r="M20" s="22"/>
      <c r="Q20" s="146"/>
      <c r="R20" s="22"/>
      <c r="S20" s="22"/>
      <c r="T20" s="22"/>
      <c r="U20" s="22"/>
    </row>
    <row r="21" spans="1:21" x14ac:dyDescent="0.25">
      <c r="A21" s="131"/>
      <c r="B21" s="22"/>
      <c r="C21" s="22"/>
      <c r="D21" s="22"/>
      <c r="E21" s="22"/>
      <c r="I21" s="131"/>
      <c r="J21" s="22"/>
      <c r="K21" s="22"/>
      <c r="L21" s="22"/>
      <c r="M21" s="22"/>
      <c r="Q21" s="131"/>
      <c r="R21" s="22"/>
      <c r="S21" s="22"/>
      <c r="T21" s="22"/>
      <c r="U21" s="22"/>
    </row>
    <row r="22" spans="1:21" x14ac:dyDescent="0.25">
      <c r="A22" s="95"/>
      <c r="B22" s="84" t="s">
        <v>52</v>
      </c>
      <c r="C22" s="84" t="s">
        <v>53</v>
      </c>
      <c r="D22" s="84" t="s">
        <v>54</v>
      </c>
      <c r="E22" s="84" t="s">
        <v>55</v>
      </c>
      <c r="I22" s="95"/>
      <c r="J22" s="84" t="s">
        <v>52</v>
      </c>
      <c r="K22" s="84" t="s">
        <v>53</v>
      </c>
      <c r="L22" s="84" t="s">
        <v>54</v>
      </c>
      <c r="M22" s="84" t="s">
        <v>55</v>
      </c>
      <c r="Q22" s="95"/>
      <c r="R22" s="84" t="s">
        <v>52</v>
      </c>
      <c r="S22" s="84" t="s">
        <v>53</v>
      </c>
      <c r="T22" s="84" t="s">
        <v>54</v>
      </c>
      <c r="U22" s="84" t="s">
        <v>55</v>
      </c>
    </row>
    <row r="23" spans="1:21" x14ac:dyDescent="0.25">
      <c r="I23" s="22"/>
      <c r="J23" s="22"/>
      <c r="K23" s="22"/>
      <c r="L23" s="22"/>
      <c r="M23" s="22"/>
      <c r="Q23" s="22"/>
      <c r="R23" s="22"/>
      <c r="S23" s="22"/>
      <c r="T23" s="22"/>
      <c r="U23" s="22"/>
    </row>
    <row r="24" spans="1:21" x14ac:dyDescent="0.25">
      <c r="A24" s="96">
        <v>1</v>
      </c>
      <c r="B24" s="134" t="s">
        <v>193</v>
      </c>
      <c r="C24" s="137">
        <v>2002</v>
      </c>
      <c r="D24" s="137" t="s">
        <v>6</v>
      </c>
      <c r="E24" s="135" t="s">
        <v>51</v>
      </c>
      <c r="I24" s="96">
        <v>1</v>
      </c>
      <c r="J24" s="134" t="s">
        <v>193</v>
      </c>
      <c r="K24" s="137">
        <v>2002</v>
      </c>
      <c r="L24" s="137" t="s">
        <v>6</v>
      </c>
      <c r="M24" s="135" t="s">
        <v>51</v>
      </c>
      <c r="Q24" s="96">
        <v>1</v>
      </c>
      <c r="R24" s="114"/>
      <c r="S24" s="115"/>
      <c r="T24" s="115"/>
      <c r="U24" s="116"/>
    </row>
    <row r="25" spans="1:21" x14ac:dyDescent="0.25">
      <c r="A25" s="96">
        <v>2</v>
      </c>
      <c r="B25" s="134" t="s">
        <v>153</v>
      </c>
      <c r="C25" s="137" t="s">
        <v>154</v>
      </c>
      <c r="D25" s="137" t="s">
        <v>6</v>
      </c>
      <c r="E25" s="135" t="s">
        <v>140</v>
      </c>
      <c r="I25" s="96">
        <v>2</v>
      </c>
      <c r="J25" s="136" t="s">
        <v>153</v>
      </c>
      <c r="K25" s="137" t="s">
        <v>154</v>
      </c>
      <c r="L25" s="137" t="s">
        <v>6</v>
      </c>
      <c r="M25" s="135" t="s">
        <v>140</v>
      </c>
      <c r="Q25" s="96">
        <v>2</v>
      </c>
      <c r="R25" s="114"/>
      <c r="S25" s="115"/>
      <c r="T25" s="115"/>
      <c r="U25" s="116"/>
    </row>
    <row r="26" spans="1:21" ht="15.75" thickBot="1" x14ac:dyDescent="0.3">
      <c r="A26" s="96">
        <v>3</v>
      </c>
      <c r="B26" s="143" t="s">
        <v>195</v>
      </c>
      <c r="C26" s="144">
        <v>2002</v>
      </c>
      <c r="D26" s="144" t="s">
        <v>6</v>
      </c>
      <c r="E26" s="145" t="s">
        <v>51</v>
      </c>
      <c r="I26" s="96">
        <v>3</v>
      </c>
      <c r="J26" s="136" t="s">
        <v>195</v>
      </c>
      <c r="K26" s="137">
        <v>2002</v>
      </c>
      <c r="L26" s="137" t="s">
        <v>6</v>
      </c>
      <c r="M26" s="135" t="s">
        <v>51</v>
      </c>
      <c r="Q26" s="96">
        <v>3</v>
      </c>
      <c r="R26" s="114"/>
      <c r="S26" s="115"/>
      <c r="T26" s="115"/>
      <c r="U26" s="116"/>
    </row>
    <row r="27" spans="1:21" ht="15.75" thickTop="1" x14ac:dyDescent="0.25">
      <c r="I27" s="22"/>
      <c r="J27" s="22"/>
      <c r="K27" s="22"/>
      <c r="L27" s="22"/>
      <c r="M27" s="22"/>
      <c r="Q27" s="22"/>
      <c r="R27" s="22"/>
      <c r="S27" s="22"/>
      <c r="T27" s="22"/>
      <c r="U27" s="22"/>
    </row>
    <row r="28" spans="1:21" x14ac:dyDescent="0.25">
      <c r="I28" s="22"/>
      <c r="J28" s="22"/>
      <c r="K28" s="22"/>
      <c r="L28" s="22"/>
      <c r="M28" s="22"/>
      <c r="Q28" s="22"/>
      <c r="R28" s="22"/>
      <c r="S28" s="22"/>
      <c r="T28" s="22"/>
      <c r="U28" s="22"/>
    </row>
    <row r="29" spans="1:21" ht="15.75" thickBot="1" x14ac:dyDescent="0.3">
      <c r="A29" s="96">
        <v>1</v>
      </c>
      <c r="B29" s="134" t="s">
        <v>93</v>
      </c>
      <c r="C29" s="137">
        <v>2005</v>
      </c>
      <c r="D29" s="137" t="s">
        <v>6</v>
      </c>
      <c r="E29" s="135" t="s">
        <v>23</v>
      </c>
      <c r="I29" s="96">
        <v>1</v>
      </c>
      <c r="J29" s="143" t="s">
        <v>113</v>
      </c>
      <c r="K29" s="144">
        <v>2004</v>
      </c>
      <c r="L29" s="144" t="s">
        <v>6</v>
      </c>
      <c r="M29" s="145" t="s">
        <v>51</v>
      </c>
      <c r="Q29" s="96">
        <v>1</v>
      </c>
      <c r="R29" s="114"/>
      <c r="S29" s="115"/>
      <c r="T29" s="115"/>
      <c r="U29" s="116"/>
    </row>
    <row r="30" spans="1:21" ht="15.75" thickTop="1" x14ac:dyDescent="0.25">
      <c r="A30" s="96">
        <v>2</v>
      </c>
      <c r="B30" s="134" t="s">
        <v>113</v>
      </c>
      <c r="C30" s="137">
        <v>2004</v>
      </c>
      <c r="D30" s="137" t="s">
        <v>6</v>
      </c>
      <c r="E30" s="135" t="s">
        <v>51</v>
      </c>
      <c r="I30" s="96">
        <v>2</v>
      </c>
      <c r="J30" s="139" t="s">
        <v>192</v>
      </c>
      <c r="K30" s="140">
        <v>2004</v>
      </c>
      <c r="L30" s="140" t="s">
        <v>6</v>
      </c>
      <c r="M30" s="141" t="s">
        <v>51</v>
      </c>
      <c r="Q30" s="96">
        <v>2</v>
      </c>
      <c r="R30" s="114"/>
      <c r="S30" s="115"/>
      <c r="T30" s="115"/>
      <c r="U30" s="116"/>
    </row>
    <row r="31" spans="1:21" ht="15.75" thickBot="1" x14ac:dyDescent="0.3">
      <c r="A31" s="96">
        <v>3</v>
      </c>
      <c r="B31" s="143" t="s">
        <v>192</v>
      </c>
      <c r="C31" s="144">
        <v>2004</v>
      </c>
      <c r="D31" s="144" t="s">
        <v>6</v>
      </c>
      <c r="E31" s="145" t="s">
        <v>51</v>
      </c>
      <c r="I31" s="96">
        <v>3</v>
      </c>
      <c r="J31" s="143"/>
      <c r="K31" s="144"/>
      <c r="L31" s="144"/>
      <c r="M31" s="145"/>
      <c r="Q31" s="96">
        <v>3</v>
      </c>
      <c r="R31" s="114"/>
      <c r="S31" s="115"/>
      <c r="T31" s="115"/>
      <c r="U31" s="116"/>
    </row>
    <row r="32" spans="1:21" ht="15.75" thickTop="1" x14ac:dyDescent="0.25">
      <c r="I32" s="22"/>
      <c r="J32" s="22"/>
      <c r="K32" s="22"/>
      <c r="L32" s="22"/>
      <c r="M32" s="22"/>
      <c r="Q32" s="22"/>
      <c r="R32" s="22"/>
      <c r="S32" s="22"/>
      <c r="T32" s="22"/>
      <c r="U32" s="22"/>
    </row>
    <row r="33" spans="1:21" x14ac:dyDescent="0.25">
      <c r="I33" s="22"/>
      <c r="J33" s="22"/>
      <c r="K33" s="22"/>
      <c r="L33" s="22"/>
      <c r="M33" s="22"/>
      <c r="Q33" s="22"/>
      <c r="R33" s="22"/>
      <c r="S33" s="22"/>
      <c r="T33" s="22"/>
      <c r="U33" s="22"/>
    </row>
    <row r="34" spans="1:21" x14ac:dyDescent="0.25">
      <c r="A34" s="96">
        <v>1</v>
      </c>
      <c r="B34" s="134" t="s">
        <v>83</v>
      </c>
      <c r="C34" s="137">
        <v>2006</v>
      </c>
      <c r="D34" s="137" t="s">
        <v>6</v>
      </c>
      <c r="E34" s="135" t="s">
        <v>51</v>
      </c>
      <c r="I34" s="96">
        <v>1</v>
      </c>
      <c r="J34" s="136" t="s">
        <v>83</v>
      </c>
      <c r="K34" s="137">
        <v>2006</v>
      </c>
      <c r="L34" s="137" t="s">
        <v>6</v>
      </c>
      <c r="M34" s="135" t="s">
        <v>51</v>
      </c>
      <c r="Q34" s="96">
        <v>1</v>
      </c>
      <c r="R34" s="114"/>
      <c r="S34" s="115"/>
      <c r="T34" s="115"/>
      <c r="U34" s="116"/>
    </row>
    <row r="35" spans="1:21" x14ac:dyDescent="0.25">
      <c r="A35" s="96">
        <v>2</v>
      </c>
      <c r="B35" s="134" t="s">
        <v>94</v>
      </c>
      <c r="C35" s="137">
        <v>2006</v>
      </c>
      <c r="D35" s="137" t="s">
        <v>6</v>
      </c>
      <c r="E35" s="135" t="s">
        <v>23</v>
      </c>
      <c r="I35" s="96">
        <v>2</v>
      </c>
      <c r="J35" s="136" t="s">
        <v>82</v>
      </c>
      <c r="K35" s="137">
        <v>2006</v>
      </c>
      <c r="L35" s="137" t="s">
        <v>6</v>
      </c>
      <c r="M35" s="135" t="s">
        <v>51</v>
      </c>
      <c r="Q35" s="96">
        <v>2</v>
      </c>
      <c r="R35" s="114"/>
      <c r="S35" s="115"/>
      <c r="T35" s="115"/>
      <c r="U35" s="116"/>
    </row>
    <row r="36" spans="1:21" ht="15.75" thickBot="1" x14ac:dyDescent="0.3">
      <c r="A36" s="96">
        <v>3</v>
      </c>
      <c r="B36" s="143" t="s">
        <v>82</v>
      </c>
      <c r="C36" s="144">
        <v>2006</v>
      </c>
      <c r="D36" s="144" t="s">
        <v>6</v>
      </c>
      <c r="E36" s="145" t="s">
        <v>51</v>
      </c>
      <c r="I36" s="96">
        <v>3</v>
      </c>
      <c r="J36" s="136" t="s">
        <v>184</v>
      </c>
      <c r="K36" s="137">
        <v>2006</v>
      </c>
      <c r="L36" s="137" t="s">
        <v>6</v>
      </c>
      <c r="M36" s="135" t="s">
        <v>25</v>
      </c>
      <c r="Q36" s="96">
        <v>3</v>
      </c>
      <c r="R36" s="136"/>
      <c r="S36" s="137"/>
      <c r="T36" s="137"/>
      <c r="U36" s="135"/>
    </row>
    <row r="37" spans="1:21" ht="15.75" thickTop="1" x14ac:dyDescent="0.25">
      <c r="I37" s="22"/>
      <c r="J37" s="22"/>
      <c r="K37" s="22"/>
      <c r="L37" s="22"/>
      <c r="M37" s="22"/>
      <c r="Q37" s="22"/>
      <c r="R37" s="22"/>
      <c r="S37" s="22"/>
      <c r="T37" s="22"/>
      <c r="U37" s="22"/>
    </row>
    <row r="38" spans="1:21" x14ac:dyDescent="0.25">
      <c r="I38" s="22"/>
      <c r="J38" s="22"/>
      <c r="K38" s="22"/>
      <c r="L38" s="22"/>
      <c r="M38" s="22"/>
      <c r="Q38" s="22"/>
      <c r="R38" s="22"/>
      <c r="S38" s="22"/>
      <c r="T38" s="22"/>
      <c r="U38" s="22"/>
    </row>
    <row r="39" spans="1:21" x14ac:dyDescent="0.25">
      <c r="A39" s="96">
        <v>1</v>
      </c>
      <c r="B39" s="134" t="s">
        <v>80</v>
      </c>
      <c r="C39" s="137">
        <v>2007</v>
      </c>
      <c r="D39" s="137" t="s">
        <v>6</v>
      </c>
      <c r="E39" s="135" t="s">
        <v>51</v>
      </c>
      <c r="I39" s="96">
        <v>1</v>
      </c>
      <c r="J39" s="136" t="s">
        <v>80</v>
      </c>
      <c r="K39" s="137">
        <v>2007</v>
      </c>
      <c r="L39" s="137" t="s">
        <v>6</v>
      </c>
      <c r="M39" s="135" t="s">
        <v>51</v>
      </c>
      <c r="Q39" s="96">
        <v>1</v>
      </c>
      <c r="R39" s="114"/>
      <c r="S39" s="115"/>
      <c r="T39" s="115"/>
      <c r="U39" s="116"/>
    </row>
    <row r="40" spans="1:21" x14ac:dyDescent="0.25">
      <c r="A40" s="96">
        <v>2</v>
      </c>
      <c r="B40" s="134" t="s">
        <v>104</v>
      </c>
      <c r="C40" s="137" t="s">
        <v>171</v>
      </c>
      <c r="D40" s="137" t="s">
        <v>6</v>
      </c>
      <c r="E40" s="135" t="s">
        <v>22</v>
      </c>
      <c r="I40" s="96">
        <v>2</v>
      </c>
      <c r="J40" s="136" t="s">
        <v>81</v>
      </c>
      <c r="K40" s="137">
        <v>2008</v>
      </c>
      <c r="L40" s="137" t="s">
        <v>6</v>
      </c>
      <c r="M40" s="135" t="s">
        <v>51</v>
      </c>
      <c r="Q40" s="96">
        <v>2</v>
      </c>
      <c r="R40" s="114"/>
      <c r="S40" s="115"/>
      <c r="T40" s="115"/>
      <c r="U40" s="116"/>
    </row>
    <row r="41" spans="1:21" ht="15.75" thickBot="1" x14ac:dyDescent="0.3">
      <c r="A41" s="96">
        <v>3</v>
      </c>
      <c r="B41" s="143" t="s">
        <v>79</v>
      </c>
      <c r="C41" s="144">
        <v>2007</v>
      </c>
      <c r="D41" s="144" t="s">
        <v>6</v>
      </c>
      <c r="E41" s="145" t="s">
        <v>51</v>
      </c>
      <c r="I41" s="96">
        <v>3</v>
      </c>
      <c r="J41" s="136" t="s">
        <v>95</v>
      </c>
      <c r="K41" s="137">
        <v>2007</v>
      </c>
      <c r="L41" s="137" t="s">
        <v>6</v>
      </c>
      <c r="M41" s="135" t="s">
        <v>23</v>
      </c>
      <c r="Q41" s="96">
        <v>3</v>
      </c>
      <c r="R41" s="136"/>
      <c r="S41" s="137"/>
      <c r="T41" s="137"/>
      <c r="U41" s="135"/>
    </row>
    <row r="42" spans="1:21" ht="15.75" thickTop="1" x14ac:dyDescent="0.25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topLeftCell="A50" workbookViewId="0">
      <selection activeCell="A93" sqref="A93"/>
    </sheetView>
  </sheetViews>
  <sheetFormatPr defaultRowHeight="12.75" x14ac:dyDescent="0.2"/>
  <cols>
    <col min="1" max="1" width="19.28515625" style="42" bestFit="1" customWidth="1"/>
    <col min="2" max="2" width="10.140625" style="45" customWidth="1"/>
    <col min="3" max="4" width="7" style="45" customWidth="1"/>
    <col min="5" max="5" width="15.5703125" style="42" customWidth="1"/>
    <col min="6" max="6" width="11.85546875" style="43" customWidth="1"/>
    <col min="7" max="7" width="14.5703125" style="43" customWidth="1"/>
    <col min="8" max="8" width="9.140625" style="42" hidden="1" customWidth="1"/>
    <col min="9" max="9" width="9.140625" style="42" customWidth="1"/>
    <col min="10" max="12" width="9.140625" style="42" hidden="1" customWidth="1"/>
    <col min="13" max="16384" width="9.140625" style="42"/>
  </cols>
  <sheetData>
    <row r="1" spans="1:12" x14ac:dyDescent="0.2">
      <c r="A1" s="52" t="s">
        <v>52</v>
      </c>
      <c r="B1" s="87" t="s">
        <v>53</v>
      </c>
      <c r="C1" s="87" t="s">
        <v>54</v>
      </c>
      <c r="D1" s="87" t="s">
        <v>55</v>
      </c>
      <c r="E1" s="53" t="s">
        <v>202</v>
      </c>
      <c r="F1" s="53" t="s">
        <v>203</v>
      </c>
      <c r="G1" s="88" t="s">
        <v>204</v>
      </c>
      <c r="H1" s="42" t="s">
        <v>56</v>
      </c>
      <c r="I1" s="42" t="s">
        <v>57</v>
      </c>
      <c r="J1" s="42" t="s">
        <v>58</v>
      </c>
      <c r="K1" s="42" t="s">
        <v>59</v>
      </c>
      <c r="L1" s="42" t="s">
        <v>60</v>
      </c>
    </row>
    <row r="2" spans="1:12" x14ac:dyDescent="0.2">
      <c r="A2" s="54" t="s">
        <v>87</v>
      </c>
      <c r="B2" s="102" t="s">
        <v>121</v>
      </c>
      <c r="C2" s="100" t="s">
        <v>7</v>
      </c>
      <c r="D2" s="157" t="s">
        <v>23</v>
      </c>
      <c r="E2" s="55"/>
      <c r="F2" s="55" t="s">
        <v>230</v>
      </c>
      <c r="G2" s="55" t="s">
        <v>241</v>
      </c>
      <c r="H2" s="42" t="str">
        <f>Tablica1[[#This Row],[Godište]]&amp;""&amp;Tablica1[[#This Row],[Spol]]</f>
        <v>2006M</v>
      </c>
      <c r="I2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3" spans="1:12" x14ac:dyDescent="0.2">
      <c r="A3" s="54" t="s">
        <v>176</v>
      </c>
      <c r="B3" s="100">
        <v>2005</v>
      </c>
      <c r="C3" s="100" t="s">
        <v>7</v>
      </c>
      <c r="D3" s="157" t="s">
        <v>23</v>
      </c>
      <c r="E3" s="55" t="s">
        <v>216</v>
      </c>
      <c r="F3" s="57"/>
      <c r="G3" s="55" t="s">
        <v>238</v>
      </c>
      <c r="H3" s="56" t="str">
        <f>Tablica1[[#This Row],[Godište]]&amp;""&amp;Tablica1[[#This Row],[Spol]]</f>
        <v>2005M</v>
      </c>
      <c r="I3" s="5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4" spans="1:12" x14ac:dyDescent="0.2">
      <c r="A4" s="54" t="s">
        <v>112</v>
      </c>
      <c r="B4" s="100">
        <v>2006</v>
      </c>
      <c r="C4" s="100" t="s">
        <v>7</v>
      </c>
      <c r="D4" s="157" t="s">
        <v>23</v>
      </c>
      <c r="E4" s="55"/>
      <c r="F4" s="57" t="s">
        <v>225</v>
      </c>
      <c r="G4" s="55" t="s">
        <v>237</v>
      </c>
      <c r="H4" s="56" t="str">
        <f>Tablica1[[#This Row],[Godište]]&amp;""&amp;Tablica1[[#This Row],[Spol]]</f>
        <v>2006M</v>
      </c>
      <c r="I4" s="5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5" spans="1:12" x14ac:dyDescent="0.2">
      <c r="A5" s="54" t="s">
        <v>86</v>
      </c>
      <c r="B5" s="100">
        <v>2006</v>
      </c>
      <c r="C5" s="100" t="s">
        <v>7</v>
      </c>
      <c r="D5" s="157" t="s">
        <v>23</v>
      </c>
      <c r="E5" s="55"/>
      <c r="F5" s="57" t="s">
        <v>228</v>
      </c>
      <c r="G5" s="55" t="s">
        <v>237</v>
      </c>
      <c r="H5" s="42" t="str">
        <f>Tablica1[[#This Row],[Godište]]&amp;""&amp;Tablica1[[#This Row],[Spol]]</f>
        <v>2006M</v>
      </c>
      <c r="I5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6" spans="1:12" x14ac:dyDescent="0.2">
      <c r="A6" s="54" t="s">
        <v>205</v>
      </c>
      <c r="B6" s="100">
        <v>2006</v>
      </c>
      <c r="C6" s="100" t="s">
        <v>7</v>
      </c>
      <c r="D6" s="157" t="s">
        <v>23</v>
      </c>
      <c r="E6" s="55"/>
      <c r="F6" s="57" t="s">
        <v>218</v>
      </c>
      <c r="G6" s="55" t="s">
        <v>235</v>
      </c>
      <c r="H6" s="42" t="str">
        <f>Tablica1[[#This Row],[Godište]]&amp;""&amp;Tablica1[[#This Row],[Spol]]</f>
        <v>2006M</v>
      </c>
      <c r="I6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7" spans="1:12" x14ac:dyDescent="0.2">
      <c r="A7" s="58" t="s">
        <v>317</v>
      </c>
      <c r="B7" s="101" t="s">
        <v>318</v>
      </c>
      <c r="C7" s="101" t="s">
        <v>7</v>
      </c>
      <c r="D7" s="157" t="s">
        <v>24</v>
      </c>
      <c r="E7" s="57"/>
      <c r="F7" s="57" t="s">
        <v>319</v>
      </c>
      <c r="G7" s="55" t="s">
        <v>240</v>
      </c>
      <c r="H7" s="42" t="str">
        <f>Tablica1[[#This Row],[Godište]]&amp;""&amp;Tablica1[[#This Row],[Spol]]</f>
        <v>1996M</v>
      </c>
      <c r="I7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A1</v>
      </c>
    </row>
    <row r="8" spans="1:12" x14ac:dyDescent="0.2">
      <c r="A8" s="54" t="s">
        <v>88</v>
      </c>
      <c r="B8" s="100">
        <v>2005</v>
      </c>
      <c r="C8" s="100" t="s">
        <v>7</v>
      </c>
      <c r="D8" s="157" t="s">
        <v>23</v>
      </c>
      <c r="E8" s="55"/>
      <c r="F8" s="57" t="s">
        <v>229</v>
      </c>
      <c r="G8" s="55" t="s">
        <v>240</v>
      </c>
      <c r="H8" s="42" t="str">
        <f>Tablica1[[#This Row],[Godište]]&amp;""&amp;Tablica1[[#This Row],[Spol]]</f>
        <v>2005M</v>
      </c>
      <c r="I8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9" spans="1:12" x14ac:dyDescent="0.2">
      <c r="A9" s="54" t="s">
        <v>89</v>
      </c>
      <c r="B9" s="100">
        <v>2008</v>
      </c>
      <c r="C9" s="100" t="s">
        <v>7</v>
      </c>
      <c r="D9" s="157" t="s">
        <v>23</v>
      </c>
      <c r="E9" s="55"/>
      <c r="F9" s="57" t="s">
        <v>231</v>
      </c>
      <c r="G9" s="55" t="s">
        <v>240</v>
      </c>
      <c r="H9" s="42" t="str">
        <f>Tablica1[[#This Row],[Godište]]&amp;""&amp;Tablica1[[#This Row],[Spol]]</f>
        <v>2008M</v>
      </c>
      <c r="I9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10" spans="1:12" x14ac:dyDescent="0.2">
      <c r="A10" s="54" t="s">
        <v>85</v>
      </c>
      <c r="B10" s="100">
        <v>2004</v>
      </c>
      <c r="C10" s="100" t="s">
        <v>7</v>
      </c>
      <c r="D10" s="157" t="s">
        <v>23</v>
      </c>
      <c r="E10" s="55"/>
      <c r="F10" s="89" t="s">
        <v>227</v>
      </c>
      <c r="G10" s="55" t="s">
        <v>239</v>
      </c>
      <c r="H10" s="42" t="str">
        <f>Tablica1[[#This Row],[Godište]]&amp;""&amp;Tablica1[[#This Row],[Spol]]</f>
        <v>2004M</v>
      </c>
      <c r="I10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11" spans="1:12" x14ac:dyDescent="0.2">
      <c r="A11" s="58" t="s">
        <v>91</v>
      </c>
      <c r="B11" s="101">
        <v>2009</v>
      </c>
      <c r="C11" s="101" t="s">
        <v>7</v>
      </c>
      <c r="D11" s="157" t="s">
        <v>23</v>
      </c>
      <c r="E11" s="55"/>
      <c r="F11" s="89" t="s">
        <v>222</v>
      </c>
      <c r="G11" s="55" t="s">
        <v>242</v>
      </c>
      <c r="H11" s="42" t="str">
        <f>Tablica1[[#This Row],[Godište]]&amp;""&amp;Tablica1[[#This Row],[Spol]]</f>
        <v>2009M</v>
      </c>
      <c r="I11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12" spans="1:12" x14ac:dyDescent="0.2">
      <c r="A12" s="54" t="s">
        <v>259</v>
      </c>
      <c r="B12" s="102" t="s">
        <v>163</v>
      </c>
      <c r="C12" s="100" t="s">
        <v>7</v>
      </c>
      <c r="D12" s="157" t="s">
        <v>25</v>
      </c>
      <c r="E12" s="55"/>
      <c r="F12" s="89" t="s">
        <v>260</v>
      </c>
      <c r="G12" s="55" t="s">
        <v>261</v>
      </c>
      <c r="H12" s="42" t="str">
        <f>Tablica1[[#This Row],[Godište]]&amp;""&amp;Tablica1[[#This Row],[Spol]]</f>
        <v>1998M</v>
      </c>
      <c r="I12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A1</v>
      </c>
    </row>
    <row r="13" spans="1:12" x14ac:dyDescent="0.2">
      <c r="A13" s="59" t="s">
        <v>67</v>
      </c>
      <c r="B13" s="100" t="s">
        <v>163</v>
      </c>
      <c r="C13" s="100" t="s">
        <v>7</v>
      </c>
      <c r="D13" s="157" t="s">
        <v>24</v>
      </c>
      <c r="E13" s="55"/>
      <c r="F13" s="89" t="s">
        <v>322</v>
      </c>
      <c r="G13" s="55" t="s">
        <v>234</v>
      </c>
      <c r="H13" s="42" t="str">
        <f>Tablica1[[#This Row],[Godište]]&amp;""&amp;Tablica1[[#This Row],[Spol]]</f>
        <v>1998M</v>
      </c>
      <c r="I13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A1</v>
      </c>
    </row>
    <row r="14" spans="1:12" x14ac:dyDescent="0.2">
      <c r="A14" s="54" t="s">
        <v>90</v>
      </c>
      <c r="B14" s="100">
        <v>2007</v>
      </c>
      <c r="C14" s="100" t="s">
        <v>7</v>
      </c>
      <c r="D14" s="157" t="s">
        <v>23</v>
      </c>
      <c r="E14" s="55"/>
      <c r="F14" s="89" t="s">
        <v>217</v>
      </c>
      <c r="G14" s="55" t="s">
        <v>234</v>
      </c>
      <c r="H14" s="42" t="str">
        <f>Tablica1[[#This Row],[Godište]]&amp;""&amp;Tablica1[[#This Row],[Spol]]</f>
        <v>2007M</v>
      </c>
      <c r="I14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15" spans="1:12" x14ac:dyDescent="0.2">
      <c r="A15" s="54" t="s">
        <v>99</v>
      </c>
      <c r="B15" s="102" t="s">
        <v>115</v>
      </c>
      <c r="C15" s="100" t="s">
        <v>7</v>
      </c>
      <c r="D15" s="157" t="s">
        <v>25</v>
      </c>
      <c r="E15" s="55" t="s">
        <v>262</v>
      </c>
      <c r="F15" s="55"/>
      <c r="G15" s="55" t="s">
        <v>234</v>
      </c>
      <c r="H15" s="42" t="str">
        <f>Tablica1[[#This Row],[Godište]]&amp;""&amp;Tablica1[[#This Row],[Spol]]</f>
        <v>2005M</v>
      </c>
      <c r="I15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16" spans="1:12" x14ac:dyDescent="0.2">
      <c r="A16" s="58" t="s">
        <v>208</v>
      </c>
      <c r="B16" s="101">
        <v>2006</v>
      </c>
      <c r="C16" s="101" t="s">
        <v>7</v>
      </c>
      <c r="D16" s="157" t="s">
        <v>23</v>
      </c>
      <c r="E16" s="55"/>
      <c r="F16" s="55" t="s">
        <v>221</v>
      </c>
      <c r="G16" s="55" t="s">
        <v>236</v>
      </c>
      <c r="H16" s="42" t="str">
        <f>Tablica1[[#This Row],[Godište]]&amp;""&amp;Tablica1[[#This Row],[Spol]]</f>
        <v>2006M</v>
      </c>
      <c r="I16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17" spans="1:9" x14ac:dyDescent="0.2">
      <c r="A17" s="54" t="s">
        <v>271</v>
      </c>
      <c r="B17" s="100" t="s">
        <v>160</v>
      </c>
      <c r="C17" s="100" t="s">
        <v>7</v>
      </c>
      <c r="D17" s="157" t="s">
        <v>25</v>
      </c>
      <c r="E17" s="55"/>
      <c r="F17" s="55" t="s">
        <v>272</v>
      </c>
      <c r="G17" s="55" t="s">
        <v>273</v>
      </c>
      <c r="H17" s="42" t="str">
        <f>Tablica1[[#This Row],[Godište]]&amp;""&amp;Tablica1[[#This Row],[Spol]]</f>
        <v>2003M</v>
      </c>
      <c r="I17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18" spans="1:9" x14ac:dyDescent="0.2">
      <c r="A18" s="58" t="s">
        <v>179</v>
      </c>
      <c r="B18" s="103" t="s">
        <v>115</v>
      </c>
      <c r="C18" s="101" t="s">
        <v>7</v>
      </c>
      <c r="D18" s="157" t="s">
        <v>25</v>
      </c>
      <c r="E18" s="55"/>
      <c r="F18" s="57" t="s">
        <v>280</v>
      </c>
      <c r="G18" s="55" t="s">
        <v>246</v>
      </c>
      <c r="H18" s="42" t="str">
        <f>Tablica1[[#This Row],[Godište]]&amp;""&amp;Tablica1[[#This Row],[Spol]]</f>
        <v>2005M</v>
      </c>
      <c r="I18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19" spans="1:9" x14ac:dyDescent="0.2">
      <c r="A19" s="98" t="s">
        <v>180</v>
      </c>
      <c r="B19" s="103" t="s">
        <v>121</v>
      </c>
      <c r="C19" s="101" t="s">
        <v>7</v>
      </c>
      <c r="D19" s="157" t="s">
        <v>25</v>
      </c>
      <c r="E19" s="55"/>
      <c r="F19" s="57" t="s">
        <v>285</v>
      </c>
      <c r="G19" s="55" t="s">
        <v>286</v>
      </c>
      <c r="H19" s="42" t="str">
        <f>Tablica1[[#This Row],[Godište]]&amp;""&amp;Tablica1[[#This Row],[Spol]]</f>
        <v>2006M</v>
      </c>
      <c r="I19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20" spans="1:9" x14ac:dyDescent="0.2">
      <c r="A20" s="54" t="s">
        <v>71</v>
      </c>
      <c r="B20" s="100" t="s">
        <v>158</v>
      </c>
      <c r="C20" s="100" t="s">
        <v>7</v>
      </c>
      <c r="D20" s="157" t="s">
        <v>24</v>
      </c>
      <c r="E20" s="55"/>
      <c r="F20" s="55" t="s">
        <v>222</v>
      </c>
      <c r="G20" s="55" t="s">
        <v>258</v>
      </c>
      <c r="H20" s="42" t="str">
        <f>Tablica1[[#This Row],[Godište]]&amp;""&amp;Tablica1[[#This Row],[Spol]]</f>
        <v>2001M</v>
      </c>
      <c r="I20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21" spans="1:9" x14ac:dyDescent="0.2">
      <c r="A21" s="54" t="s">
        <v>70</v>
      </c>
      <c r="B21" s="100" t="s">
        <v>158</v>
      </c>
      <c r="C21" s="100" t="s">
        <v>7</v>
      </c>
      <c r="D21" s="157" t="s">
        <v>24</v>
      </c>
      <c r="E21" s="57"/>
      <c r="F21" s="57" t="s">
        <v>327</v>
      </c>
      <c r="G21" s="55" t="s">
        <v>258</v>
      </c>
      <c r="H21" s="42" t="str">
        <f>Tablica1[[#This Row],[Godište]]&amp;""&amp;Tablica1[[#This Row],[Spol]]</f>
        <v>2001M</v>
      </c>
      <c r="I21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22" spans="1:9" x14ac:dyDescent="0.2">
      <c r="A22" s="54" t="s">
        <v>74</v>
      </c>
      <c r="B22" s="100" t="s">
        <v>115</v>
      </c>
      <c r="C22" s="100" t="s">
        <v>7</v>
      </c>
      <c r="D22" s="157" t="s">
        <v>24</v>
      </c>
      <c r="E22" s="55"/>
      <c r="F22" s="57" t="s">
        <v>331</v>
      </c>
      <c r="G22" s="55" t="s">
        <v>332</v>
      </c>
      <c r="H22" s="42" t="str">
        <f>Tablica1[[#This Row],[Godište]]&amp;""&amp;Tablica1[[#This Row],[Spol]]</f>
        <v>2005M</v>
      </c>
      <c r="I22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23" spans="1:9" x14ac:dyDescent="0.2">
      <c r="A23" s="54" t="s">
        <v>75</v>
      </c>
      <c r="B23" s="100" t="s">
        <v>121</v>
      </c>
      <c r="C23" s="100" t="s">
        <v>7</v>
      </c>
      <c r="D23" s="157" t="s">
        <v>24</v>
      </c>
      <c r="E23" s="55"/>
      <c r="F23" s="57" t="s">
        <v>231</v>
      </c>
      <c r="G23" s="55" t="s">
        <v>333</v>
      </c>
      <c r="H23" s="42" t="str">
        <f>Tablica1[[#This Row],[Godište]]&amp;""&amp;Tablica1[[#This Row],[Spol]]</f>
        <v>2006M</v>
      </c>
      <c r="I23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24" spans="1:9" x14ac:dyDescent="0.2">
      <c r="A24" s="54" t="s">
        <v>213</v>
      </c>
      <c r="B24" s="100">
        <v>2007</v>
      </c>
      <c r="C24" s="100" t="s">
        <v>7</v>
      </c>
      <c r="D24" s="157" t="s">
        <v>23</v>
      </c>
      <c r="E24" s="55"/>
      <c r="F24" s="55" t="s">
        <v>233</v>
      </c>
      <c r="G24" s="55" t="s">
        <v>243</v>
      </c>
      <c r="H24" s="42" t="str">
        <f>Tablica1[[#This Row],[Godište]]&amp;""&amp;Tablica1[[#This Row],[Spol]]</f>
        <v>2007M</v>
      </c>
      <c r="I24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25" spans="1:9" x14ac:dyDescent="0.2">
      <c r="A25" s="54" t="s">
        <v>107</v>
      </c>
      <c r="B25" s="100" t="s">
        <v>158</v>
      </c>
      <c r="C25" s="100" t="s">
        <v>7</v>
      </c>
      <c r="D25" s="157" t="s">
        <v>22</v>
      </c>
      <c r="E25" s="55"/>
      <c r="F25" s="55" t="s">
        <v>338</v>
      </c>
      <c r="G25" s="55" t="s">
        <v>66</v>
      </c>
      <c r="H25" s="42" t="str">
        <f>Tablica1[[#This Row],[Godište]]&amp;""&amp;Tablica1[[#This Row],[Spol]]</f>
        <v>2001M</v>
      </c>
      <c r="I25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26" spans="1:9" x14ac:dyDescent="0.2">
      <c r="A26" s="54" t="s">
        <v>343</v>
      </c>
      <c r="B26" s="100" t="s">
        <v>158</v>
      </c>
      <c r="C26" s="100" t="s">
        <v>7</v>
      </c>
      <c r="D26" s="157" t="s">
        <v>22</v>
      </c>
      <c r="E26" s="55"/>
      <c r="F26" s="57" t="s">
        <v>344</v>
      </c>
      <c r="G26" s="55" t="s">
        <v>66</v>
      </c>
      <c r="H26" s="42" t="str">
        <f>Tablica1[[#This Row],[Godište]]&amp;""&amp;Tablica1[[#This Row],[Spol]]</f>
        <v>2001M</v>
      </c>
      <c r="I26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27" spans="1:9" x14ac:dyDescent="0.2">
      <c r="A27" s="54" t="s">
        <v>168</v>
      </c>
      <c r="B27" s="100" t="s">
        <v>160</v>
      </c>
      <c r="C27" s="100" t="s">
        <v>7</v>
      </c>
      <c r="D27" s="157" t="s">
        <v>22</v>
      </c>
      <c r="E27" s="55"/>
      <c r="F27" s="55" t="s">
        <v>345</v>
      </c>
      <c r="G27" s="55" t="s">
        <v>66</v>
      </c>
      <c r="H27" s="42" t="str">
        <f>Tablica1[[#This Row],[Godište]]&amp;""&amp;Tablica1[[#This Row],[Spol]]</f>
        <v>2003M</v>
      </c>
      <c r="I27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28" spans="1:9" x14ac:dyDescent="0.2">
      <c r="A28" s="54" t="s">
        <v>109</v>
      </c>
      <c r="B28" s="100" t="s">
        <v>121</v>
      </c>
      <c r="C28" s="100" t="s">
        <v>7</v>
      </c>
      <c r="D28" s="156" t="s">
        <v>22</v>
      </c>
      <c r="E28" s="55"/>
      <c r="F28" s="55" t="s">
        <v>349</v>
      </c>
      <c r="G28" s="55" t="s">
        <v>66</v>
      </c>
      <c r="H28" s="42" t="str">
        <f>Tablica1[[#This Row],[Godište]]&amp;""&amp;Tablica1[[#This Row],[Spol]]</f>
        <v>2006M</v>
      </c>
      <c r="I28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29" spans="1:9" x14ac:dyDescent="0.2">
      <c r="A29" s="54" t="s">
        <v>210</v>
      </c>
      <c r="B29" s="100">
        <v>2000</v>
      </c>
      <c r="C29" s="100" t="s">
        <v>7</v>
      </c>
      <c r="D29" s="156" t="s">
        <v>23</v>
      </c>
      <c r="E29" s="55" t="s">
        <v>215</v>
      </c>
      <c r="F29" s="57" t="s">
        <v>224</v>
      </c>
      <c r="G29" s="55"/>
      <c r="H29" s="42" t="str">
        <f>Tablica1[[#This Row],[Godište]]&amp;""&amp;Tablica1[[#This Row],[Spol]]</f>
        <v>2000M</v>
      </c>
      <c r="I29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30" spans="1:9" x14ac:dyDescent="0.2">
      <c r="A30" s="54" t="s">
        <v>178</v>
      </c>
      <c r="B30" s="102" t="s">
        <v>155</v>
      </c>
      <c r="C30" s="100" t="s">
        <v>7</v>
      </c>
      <c r="D30" s="156" t="s">
        <v>25</v>
      </c>
      <c r="E30" s="55" t="s">
        <v>265</v>
      </c>
      <c r="F30" s="55" t="s">
        <v>266</v>
      </c>
      <c r="G30" s="55"/>
      <c r="H30" s="42" t="str">
        <f>Tablica1[[#This Row],[Godište]]&amp;""&amp;Tablica1[[#This Row],[Spol]]</f>
        <v>2000M</v>
      </c>
      <c r="I30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31" spans="1:9" x14ac:dyDescent="0.2">
      <c r="A31" s="54" t="s">
        <v>320</v>
      </c>
      <c r="B31" s="100" t="s">
        <v>321</v>
      </c>
      <c r="C31" s="100" t="s">
        <v>7</v>
      </c>
      <c r="D31" s="156" t="s">
        <v>24</v>
      </c>
      <c r="E31" s="55" t="s">
        <v>216</v>
      </c>
      <c r="F31" s="57" t="s">
        <v>322</v>
      </c>
      <c r="G31" s="55"/>
      <c r="H31" s="42" t="str">
        <f>Tablica1[[#This Row],[Godište]]&amp;""&amp;Tablica1[[#This Row],[Spol]]</f>
        <v>1997M</v>
      </c>
      <c r="I31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A1</v>
      </c>
    </row>
    <row r="32" spans="1:9" x14ac:dyDescent="0.2">
      <c r="A32" s="54" t="s">
        <v>289</v>
      </c>
      <c r="B32" s="100" t="s">
        <v>155</v>
      </c>
      <c r="C32" s="100" t="s">
        <v>7</v>
      </c>
      <c r="D32" s="156" t="s">
        <v>25</v>
      </c>
      <c r="E32" s="55" t="s">
        <v>290</v>
      </c>
      <c r="F32" s="55" t="s">
        <v>291</v>
      </c>
      <c r="G32" s="55"/>
      <c r="H32" s="56" t="str">
        <f>Tablica1[[#This Row],[Godište]]&amp;""&amp;Tablica1[[#This Row],[Spol]]</f>
        <v>2000M</v>
      </c>
      <c r="I32" s="5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33" spans="1:9" x14ac:dyDescent="0.2">
      <c r="A33" s="58" t="s">
        <v>186</v>
      </c>
      <c r="B33" s="101" t="s">
        <v>154</v>
      </c>
      <c r="C33" s="101" t="s">
        <v>7</v>
      </c>
      <c r="D33" s="156" t="s">
        <v>51</v>
      </c>
      <c r="E33" s="55" t="s">
        <v>305</v>
      </c>
      <c r="F33" s="57" t="s">
        <v>306</v>
      </c>
      <c r="G33" s="55"/>
      <c r="H33" s="42" t="str">
        <f>Tablica1[[#This Row],[Godište]]&amp;""&amp;Tablica1[[#This Row],[Spol]]</f>
        <v>2002M</v>
      </c>
      <c r="I33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34" spans="1:9" x14ac:dyDescent="0.2">
      <c r="A34" s="98" t="s">
        <v>98</v>
      </c>
      <c r="B34" s="103" t="s">
        <v>155</v>
      </c>
      <c r="C34" s="101" t="s">
        <v>7</v>
      </c>
      <c r="D34" s="156" t="s">
        <v>25</v>
      </c>
      <c r="E34" s="55" t="s">
        <v>269</v>
      </c>
      <c r="F34" s="57" t="s">
        <v>270</v>
      </c>
      <c r="G34" s="55"/>
      <c r="H34" s="42" t="str">
        <f>Tablica1[[#This Row],[Godište]]&amp;""&amp;Tablica1[[#This Row],[Spol]]</f>
        <v>2000M</v>
      </c>
      <c r="I34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35" spans="1:9" x14ac:dyDescent="0.2">
      <c r="A35" s="54" t="s">
        <v>207</v>
      </c>
      <c r="B35" s="100">
        <v>2003</v>
      </c>
      <c r="C35" s="100" t="s">
        <v>7</v>
      </c>
      <c r="D35" s="156" t="s">
        <v>23</v>
      </c>
      <c r="E35" s="55" t="s">
        <v>214</v>
      </c>
      <c r="F35" s="57" t="s">
        <v>220</v>
      </c>
      <c r="G35" s="55"/>
      <c r="H35" s="42" t="str">
        <f>Tablica1[[#This Row],[Godište]]&amp;""&amp;Tablica1[[#This Row],[Spol]]</f>
        <v>2003M</v>
      </c>
      <c r="I35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36" spans="1:9" x14ac:dyDescent="0.2">
      <c r="A36" s="54" t="s">
        <v>68</v>
      </c>
      <c r="B36" s="100" t="s">
        <v>164</v>
      </c>
      <c r="C36" s="100" t="s">
        <v>7</v>
      </c>
      <c r="D36" s="156" t="s">
        <v>24</v>
      </c>
      <c r="E36" s="55" t="s">
        <v>323</v>
      </c>
      <c r="F36" s="57" t="s">
        <v>324</v>
      </c>
      <c r="G36" s="55"/>
      <c r="H36" s="42" t="str">
        <f>Tablica1[[#This Row],[Godište]]&amp;""&amp;Tablica1[[#This Row],[Spol]]</f>
        <v>1999M</v>
      </c>
      <c r="I36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A1</v>
      </c>
    </row>
    <row r="37" spans="1:9" x14ac:dyDescent="0.2">
      <c r="A37" s="54" t="s">
        <v>277</v>
      </c>
      <c r="B37" s="102" t="s">
        <v>164</v>
      </c>
      <c r="C37" s="100" t="s">
        <v>7</v>
      </c>
      <c r="D37" s="156" t="s">
        <v>25</v>
      </c>
      <c r="E37" s="55" t="s">
        <v>278</v>
      </c>
      <c r="F37" s="57" t="s">
        <v>279</v>
      </c>
      <c r="G37" s="55"/>
      <c r="H37" s="42" t="str">
        <f>Tablica1[[#This Row],[Godište]]&amp;""&amp;Tablica1[[#This Row],[Spol]]</f>
        <v>1999M</v>
      </c>
      <c r="I37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A1</v>
      </c>
    </row>
    <row r="38" spans="1:9" x14ac:dyDescent="0.2">
      <c r="A38" s="54" t="s">
        <v>92</v>
      </c>
      <c r="B38" s="102" t="s">
        <v>160</v>
      </c>
      <c r="C38" s="100" t="s">
        <v>7</v>
      </c>
      <c r="D38" s="156" t="s">
        <v>23</v>
      </c>
      <c r="E38" s="55"/>
      <c r="F38" s="57" t="s">
        <v>226</v>
      </c>
      <c r="G38" s="55"/>
      <c r="H38" s="42" t="str">
        <f>Tablica1[[#This Row],[Godište]]&amp;""&amp;Tablica1[[#This Row],[Spol]]</f>
        <v>2003M</v>
      </c>
      <c r="I38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39" spans="1:9" x14ac:dyDescent="0.2">
      <c r="A39" s="54" t="s">
        <v>188</v>
      </c>
      <c r="B39" s="100" t="s">
        <v>154</v>
      </c>
      <c r="C39" s="100" t="s">
        <v>7</v>
      </c>
      <c r="D39" s="156" t="s">
        <v>51</v>
      </c>
      <c r="E39" s="55" t="s">
        <v>311</v>
      </c>
      <c r="F39" s="57" t="s">
        <v>312</v>
      </c>
      <c r="G39" s="55"/>
      <c r="H39" s="42" t="str">
        <f>Tablica1[[#This Row],[Godište]]&amp;""&amp;Tablica1[[#This Row],[Spol]]</f>
        <v>2002M</v>
      </c>
      <c r="I39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40" spans="1:9" x14ac:dyDescent="0.2">
      <c r="A40" s="54" t="s">
        <v>165</v>
      </c>
      <c r="B40" s="100" t="s">
        <v>164</v>
      </c>
      <c r="C40" s="100" t="s">
        <v>7</v>
      </c>
      <c r="D40" s="156" t="s">
        <v>22</v>
      </c>
      <c r="E40" s="55" t="s">
        <v>337</v>
      </c>
      <c r="F40" s="55" t="s">
        <v>338</v>
      </c>
      <c r="G40" s="55"/>
      <c r="H40" s="56" t="str">
        <f>Tablica1[[#This Row],[Godište]]&amp;""&amp;Tablica1[[#This Row],[Spol]]</f>
        <v>1999M</v>
      </c>
      <c r="I40" s="5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A1</v>
      </c>
    </row>
    <row r="41" spans="1:9" x14ac:dyDescent="0.2">
      <c r="A41" s="54" t="s">
        <v>69</v>
      </c>
      <c r="B41" s="100" t="s">
        <v>158</v>
      </c>
      <c r="C41" s="100" t="s">
        <v>7</v>
      </c>
      <c r="D41" s="156" t="s">
        <v>24</v>
      </c>
      <c r="E41" s="55" t="s">
        <v>323</v>
      </c>
      <c r="F41" s="57" t="s">
        <v>325</v>
      </c>
      <c r="G41" s="55"/>
      <c r="H41" s="42" t="str">
        <f>Tablica1[[#This Row],[Godište]]&amp;""&amp;Tablica1[[#This Row],[Spol]]</f>
        <v>2001M</v>
      </c>
      <c r="I41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42" spans="1:9" x14ac:dyDescent="0.2">
      <c r="A42" s="54" t="s">
        <v>267</v>
      </c>
      <c r="B42" s="100" t="s">
        <v>164</v>
      </c>
      <c r="C42" s="100" t="s">
        <v>7</v>
      </c>
      <c r="D42" s="156" t="s">
        <v>25</v>
      </c>
      <c r="E42" s="55" t="s">
        <v>216</v>
      </c>
      <c r="F42" s="57" t="s">
        <v>268</v>
      </c>
      <c r="G42" s="55"/>
      <c r="H42" s="42" t="str">
        <f>Tablica1[[#This Row],[Godište]]&amp;""&amp;Tablica1[[#This Row],[Spol]]</f>
        <v>1999M</v>
      </c>
      <c r="I42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A1</v>
      </c>
    </row>
    <row r="43" spans="1:9" x14ac:dyDescent="0.2">
      <c r="A43" s="54" t="s">
        <v>181</v>
      </c>
      <c r="B43" s="100" t="s">
        <v>155</v>
      </c>
      <c r="C43" s="100" t="s">
        <v>7</v>
      </c>
      <c r="D43" s="156" t="s">
        <v>25</v>
      </c>
      <c r="E43" s="55" t="s">
        <v>247</v>
      </c>
      <c r="F43" s="55" t="s">
        <v>274</v>
      </c>
      <c r="G43" s="55"/>
      <c r="H43" s="42" t="str">
        <f>Tablica1[[#This Row],[Godište]]&amp;""&amp;Tablica1[[#This Row],[Spol]]</f>
        <v>2000M</v>
      </c>
      <c r="I43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44" spans="1:9" x14ac:dyDescent="0.2">
      <c r="A44" s="58" t="s">
        <v>167</v>
      </c>
      <c r="B44" s="101" t="s">
        <v>155</v>
      </c>
      <c r="C44" s="100" t="s">
        <v>7</v>
      </c>
      <c r="D44" s="156" t="s">
        <v>22</v>
      </c>
      <c r="E44" s="55" t="s">
        <v>340</v>
      </c>
      <c r="F44" s="57" t="s">
        <v>341</v>
      </c>
      <c r="G44" s="55"/>
      <c r="H44" s="42" t="str">
        <f>Tablica1[[#This Row],[Godište]]&amp;""&amp;Tablica1[[#This Row],[Spol]]</f>
        <v>2000M</v>
      </c>
      <c r="I44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45" spans="1:9" x14ac:dyDescent="0.2">
      <c r="A45" s="54" t="s">
        <v>72</v>
      </c>
      <c r="B45" s="100" t="s">
        <v>154</v>
      </c>
      <c r="C45" s="100" t="s">
        <v>7</v>
      </c>
      <c r="D45" s="156" t="s">
        <v>24</v>
      </c>
      <c r="E45" s="55" t="s">
        <v>328</v>
      </c>
      <c r="F45" s="57" t="s">
        <v>227</v>
      </c>
      <c r="G45" s="55"/>
      <c r="H45" s="42" t="str">
        <f>Tablica1[[#This Row],[Godište]]&amp;""&amp;Tablica1[[#This Row],[Spol]]</f>
        <v>2002M</v>
      </c>
      <c r="I45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46" spans="1:9" x14ac:dyDescent="0.2">
      <c r="A46" s="54" t="s">
        <v>190</v>
      </c>
      <c r="B46" s="100" t="s">
        <v>158</v>
      </c>
      <c r="C46" s="100" t="s">
        <v>7</v>
      </c>
      <c r="D46" s="156" t="s">
        <v>51</v>
      </c>
      <c r="E46" s="55" t="s">
        <v>307</v>
      </c>
      <c r="F46" s="57" t="s">
        <v>308</v>
      </c>
      <c r="G46" s="55"/>
      <c r="H46" s="42" t="str">
        <f>Tablica1[[#This Row],[Godište]]&amp;""&amp;Tablica1[[#This Row],[Spol]]</f>
        <v>2001M</v>
      </c>
      <c r="I46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47" spans="1:9" x14ac:dyDescent="0.2">
      <c r="A47" s="54" t="s">
        <v>106</v>
      </c>
      <c r="B47" s="100" t="s">
        <v>155</v>
      </c>
      <c r="C47" s="100" t="s">
        <v>7</v>
      </c>
      <c r="D47" s="156" t="s">
        <v>22</v>
      </c>
      <c r="E47" s="55"/>
      <c r="F47" s="55" t="s">
        <v>342</v>
      </c>
      <c r="G47" s="55"/>
      <c r="H47" s="42" t="str">
        <f>Tablica1[[#This Row],[Godište]]&amp;""&amp;Tablica1[[#This Row],[Spol]]</f>
        <v>2000M</v>
      </c>
      <c r="I47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48" spans="1:9" x14ac:dyDescent="0.2">
      <c r="A48" s="54" t="s">
        <v>191</v>
      </c>
      <c r="B48" s="100" t="s">
        <v>164</v>
      </c>
      <c r="C48" s="100" t="s">
        <v>7</v>
      </c>
      <c r="D48" s="156" t="s">
        <v>51</v>
      </c>
      <c r="E48" s="55" t="s">
        <v>309</v>
      </c>
      <c r="F48" s="57" t="s">
        <v>310</v>
      </c>
      <c r="G48" s="55"/>
      <c r="H48" s="42" t="str">
        <f>Tablica1[[#This Row],[Godište]]&amp;""&amp;Tablica1[[#This Row],[Spol]]</f>
        <v>1999M</v>
      </c>
      <c r="I48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A1</v>
      </c>
    </row>
    <row r="49" spans="1:9" x14ac:dyDescent="0.2">
      <c r="A49" s="54" t="s">
        <v>73</v>
      </c>
      <c r="B49" s="100" t="s">
        <v>114</v>
      </c>
      <c r="C49" s="100" t="s">
        <v>7</v>
      </c>
      <c r="D49" s="156" t="s">
        <v>24</v>
      </c>
      <c r="E49" s="55" t="s">
        <v>329</v>
      </c>
      <c r="F49" s="57" t="s">
        <v>330</v>
      </c>
      <c r="G49" s="55"/>
      <c r="H49" s="42" t="str">
        <f>Tablica1[[#This Row],[Godište]]&amp;""&amp;Tablica1[[#This Row],[Spol]]</f>
        <v>2004M</v>
      </c>
      <c r="I49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50" spans="1:9" x14ac:dyDescent="0.2">
      <c r="A50" s="54" t="s">
        <v>108</v>
      </c>
      <c r="B50" s="100" t="s">
        <v>115</v>
      </c>
      <c r="C50" s="100" t="s">
        <v>7</v>
      </c>
      <c r="D50" s="156" t="s">
        <v>22</v>
      </c>
      <c r="E50" s="55" t="s">
        <v>66</v>
      </c>
      <c r="F50" s="57" t="s">
        <v>346</v>
      </c>
      <c r="G50" s="55"/>
      <c r="H50" s="42" t="str">
        <f>Tablica1[[#This Row],[Godište]]&amp;""&amp;Tablica1[[#This Row],[Spol]]</f>
        <v>2005M</v>
      </c>
      <c r="I50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51" spans="1:9" x14ac:dyDescent="0.2">
      <c r="A51" s="54" t="s">
        <v>326</v>
      </c>
      <c r="B51" s="100" t="s">
        <v>158</v>
      </c>
      <c r="C51" s="100" t="s">
        <v>7</v>
      </c>
      <c r="D51" s="156" t="s">
        <v>24</v>
      </c>
      <c r="E51" s="55"/>
      <c r="F51" s="57" t="s">
        <v>230</v>
      </c>
      <c r="G51" s="55"/>
      <c r="H51" s="42" t="str">
        <f>Tablica1[[#This Row],[Godište]]&amp;""&amp;Tablica1[[#This Row],[Spol]]</f>
        <v>2001M</v>
      </c>
      <c r="I51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52" spans="1:9" x14ac:dyDescent="0.2">
      <c r="A52" s="58" t="s">
        <v>166</v>
      </c>
      <c r="B52" s="101" t="s">
        <v>164</v>
      </c>
      <c r="C52" s="100" t="s">
        <v>7</v>
      </c>
      <c r="D52" s="156" t="s">
        <v>22</v>
      </c>
      <c r="E52" s="55"/>
      <c r="F52" s="57" t="s">
        <v>339</v>
      </c>
      <c r="G52" s="55"/>
      <c r="H52" s="42" t="str">
        <f>Tablica1[[#This Row],[Godište]]&amp;""&amp;Tablica1[[#This Row],[Spol]]</f>
        <v>1999M</v>
      </c>
      <c r="I52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A1</v>
      </c>
    </row>
    <row r="53" spans="1:9" x14ac:dyDescent="0.2">
      <c r="A53" s="54" t="s">
        <v>263</v>
      </c>
      <c r="B53" s="100" t="s">
        <v>154</v>
      </c>
      <c r="C53" s="100" t="s">
        <v>7</v>
      </c>
      <c r="D53" s="156" t="s">
        <v>25</v>
      </c>
      <c r="E53" s="55"/>
      <c r="F53" s="55" t="s">
        <v>264</v>
      </c>
      <c r="G53" s="55"/>
      <c r="H53" s="42" t="str">
        <f>Tablica1[[#This Row],[Godište]]&amp;""&amp;Tablica1[[#This Row],[Spol]]</f>
        <v>2002M</v>
      </c>
      <c r="I53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54" spans="1:9" x14ac:dyDescent="0.2">
      <c r="A54" s="54" t="s">
        <v>182</v>
      </c>
      <c r="B54" s="100" t="s">
        <v>115</v>
      </c>
      <c r="C54" s="100" t="s">
        <v>7</v>
      </c>
      <c r="D54" s="156" t="s">
        <v>25</v>
      </c>
      <c r="E54" s="99" t="s">
        <v>283</v>
      </c>
      <c r="F54" s="99" t="s">
        <v>284</v>
      </c>
      <c r="G54" s="55"/>
      <c r="H54" s="42" t="str">
        <f>Tablica1[[#This Row],[Godište]]&amp;""&amp;Tablica1[[#This Row],[Spol]]</f>
        <v>2005M</v>
      </c>
      <c r="I54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55" spans="1:9" x14ac:dyDescent="0.2">
      <c r="A55" s="54" t="s">
        <v>275</v>
      </c>
      <c r="B55" s="102" t="s">
        <v>164</v>
      </c>
      <c r="C55" s="100" t="s">
        <v>7</v>
      </c>
      <c r="D55" s="156" t="s">
        <v>25</v>
      </c>
      <c r="E55" s="55"/>
      <c r="F55" s="55" t="s">
        <v>276</v>
      </c>
      <c r="G55" s="55"/>
      <c r="H55" s="42" t="str">
        <f>Tablica1[[#This Row],[Godište]]&amp;""&amp;Tablica1[[#This Row],[Spol]]</f>
        <v>1999M</v>
      </c>
      <c r="I55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A1</v>
      </c>
    </row>
    <row r="56" spans="1:9" x14ac:dyDescent="0.2">
      <c r="A56" s="58" t="s">
        <v>347</v>
      </c>
      <c r="B56" s="101" t="s">
        <v>115</v>
      </c>
      <c r="C56" s="100" t="s">
        <v>7</v>
      </c>
      <c r="D56" s="156" t="s">
        <v>22</v>
      </c>
      <c r="E56" s="55"/>
      <c r="F56" s="55" t="s">
        <v>348</v>
      </c>
      <c r="G56" s="55"/>
      <c r="H56" s="42" t="str">
        <f>Tablica1[[#This Row],[Godište]]&amp;""&amp;Tablica1[[#This Row],[Spol]]</f>
        <v>2005M</v>
      </c>
      <c r="I56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57" spans="1:9" x14ac:dyDescent="0.2">
      <c r="A57" s="54" t="s">
        <v>287</v>
      </c>
      <c r="B57" s="102" t="s">
        <v>171</v>
      </c>
      <c r="C57" s="100" t="s">
        <v>7</v>
      </c>
      <c r="D57" s="156" t="s">
        <v>25</v>
      </c>
      <c r="E57" s="55"/>
      <c r="F57" s="55" t="s">
        <v>288</v>
      </c>
      <c r="G57" s="55"/>
      <c r="H57" s="42" t="str">
        <f>Tablica1[[#This Row],[Godište]]&amp;""&amp;Tablica1[[#This Row],[Spol]]</f>
        <v>2007M</v>
      </c>
      <c r="I57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58" spans="1:9" x14ac:dyDescent="0.2">
      <c r="A58" s="54" t="s">
        <v>206</v>
      </c>
      <c r="B58" s="100">
        <v>2005</v>
      </c>
      <c r="C58" s="100" t="s">
        <v>7</v>
      </c>
      <c r="D58" s="156" t="s">
        <v>23</v>
      </c>
      <c r="E58" s="55"/>
      <c r="F58" s="57" t="s">
        <v>219</v>
      </c>
      <c r="G58" s="55"/>
      <c r="H58" s="42" t="str">
        <f>Tablica1[[#This Row],[Godište]]&amp;""&amp;Tablica1[[#This Row],[Spol]]</f>
        <v>2005M</v>
      </c>
      <c r="I58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59" spans="1:9" x14ac:dyDescent="0.2">
      <c r="A59" s="54" t="s">
        <v>170</v>
      </c>
      <c r="B59" s="100" t="s">
        <v>171</v>
      </c>
      <c r="C59" s="100" t="s">
        <v>7</v>
      </c>
      <c r="D59" s="156" t="s">
        <v>22</v>
      </c>
      <c r="E59" s="55"/>
      <c r="F59" s="55" t="s">
        <v>351</v>
      </c>
      <c r="G59" s="55"/>
      <c r="H59" s="42" t="str">
        <f>Tablica1[[#This Row],[Godište]]&amp;""&amp;Tablica1[[#This Row],[Spol]]</f>
        <v>2007M</v>
      </c>
      <c r="I59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60" spans="1:9" x14ac:dyDescent="0.2">
      <c r="A60" s="54" t="s">
        <v>281</v>
      </c>
      <c r="B60" s="102" t="s">
        <v>121</v>
      </c>
      <c r="C60" s="100" t="s">
        <v>7</v>
      </c>
      <c r="D60" s="156" t="s">
        <v>25</v>
      </c>
      <c r="E60" s="55"/>
      <c r="F60" s="57" t="s">
        <v>282</v>
      </c>
      <c r="G60" s="55"/>
      <c r="H60" s="42" t="str">
        <f>Tablica1[[#This Row],[Godište]]&amp;""&amp;Tablica1[[#This Row],[Spol]]</f>
        <v>2006M</v>
      </c>
      <c r="I60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61" spans="1:9" x14ac:dyDescent="0.2">
      <c r="A61" s="98" t="s">
        <v>169</v>
      </c>
      <c r="B61" s="101" t="s">
        <v>121</v>
      </c>
      <c r="C61" s="100" t="s">
        <v>7</v>
      </c>
      <c r="D61" s="156" t="s">
        <v>22</v>
      </c>
      <c r="E61" s="55"/>
      <c r="F61" s="57" t="s">
        <v>350</v>
      </c>
      <c r="G61" s="55"/>
      <c r="H61" s="42" t="str">
        <f>Tablica1[[#This Row],[Godište]]&amp;""&amp;Tablica1[[#This Row],[Spol]]</f>
        <v>2006M</v>
      </c>
      <c r="I61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62" spans="1:9" x14ac:dyDescent="0.2">
      <c r="A62" s="58" t="s">
        <v>110</v>
      </c>
      <c r="B62" s="101" t="s">
        <v>172</v>
      </c>
      <c r="C62" s="100" t="s">
        <v>7</v>
      </c>
      <c r="D62" s="156" t="s">
        <v>22</v>
      </c>
      <c r="E62" s="55"/>
      <c r="F62" s="57" t="s">
        <v>353</v>
      </c>
      <c r="G62" s="55"/>
      <c r="H62" s="42" t="str">
        <f>Tablica1[[#This Row],[Godište]]&amp;""&amp;Tablica1[[#This Row],[Spol]]</f>
        <v>2009M</v>
      </c>
      <c r="I62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63" spans="1:9" x14ac:dyDescent="0.2">
      <c r="A63" s="98" t="s">
        <v>209</v>
      </c>
      <c r="B63" s="101">
        <v>2006</v>
      </c>
      <c r="C63" s="101" t="s">
        <v>7</v>
      </c>
      <c r="D63" s="156" t="s">
        <v>23</v>
      </c>
      <c r="E63" s="55"/>
      <c r="F63" s="55" t="s">
        <v>223</v>
      </c>
      <c r="G63" s="55"/>
      <c r="H63" s="42" t="str">
        <f>Tablica1[[#This Row],[Godište]]&amp;""&amp;Tablica1[[#This Row],[Spol]]</f>
        <v>2006M</v>
      </c>
      <c r="I63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64" spans="1:9" x14ac:dyDescent="0.2">
      <c r="A64" s="54" t="s">
        <v>211</v>
      </c>
      <c r="B64" s="102" t="s">
        <v>174</v>
      </c>
      <c r="C64" s="100" t="s">
        <v>7</v>
      </c>
      <c r="D64" s="156" t="s">
        <v>23</v>
      </c>
      <c r="E64" s="55"/>
      <c r="F64" s="57" t="s">
        <v>232</v>
      </c>
      <c r="G64" s="55"/>
      <c r="H64" s="42" t="str">
        <f>Tablica1[[#This Row],[Godište]]&amp;""&amp;Tablica1[[#This Row],[Spol]]</f>
        <v>2008M</v>
      </c>
      <c r="I64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65" spans="1:9" x14ac:dyDescent="0.2">
      <c r="A65" s="54" t="s">
        <v>212</v>
      </c>
      <c r="B65" s="102" t="s">
        <v>172</v>
      </c>
      <c r="C65" s="100" t="s">
        <v>7</v>
      </c>
      <c r="D65" s="156" t="s">
        <v>23</v>
      </c>
      <c r="E65" s="55"/>
      <c r="F65" s="57" t="s">
        <v>232</v>
      </c>
      <c r="G65" s="55"/>
      <c r="H65" s="42" t="str">
        <f>Tablica1[[#This Row],[Godište]]&amp;""&amp;Tablica1[[#This Row],[Spol]]</f>
        <v>2009M</v>
      </c>
      <c r="I65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66" spans="1:9" x14ac:dyDescent="0.2">
      <c r="A66" s="58" t="s">
        <v>352</v>
      </c>
      <c r="B66" s="101" t="s">
        <v>171</v>
      </c>
      <c r="C66" s="100" t="s">
        <v>7</v>
      </c>
      <c r="D66" s="156" t="s">
        <v>22</v>
      </c>
      <c r="E66" s="55"/>
      <c r="F66" s="55" t="s">
        <v>66</v>
      </c>
      <c r="G66" s="55"/>
      <c r="H66" s="42" t="str">
        <f>Tablica1[[#This Row],[Godište]]&amp;""&amp;Tablica1[[#This Row],[Spol]]</f>
        <v>2007M</v>
      </c>
      <c r="I66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67" spans="1:9" x14ac:dyDescent="0.2">
      <c r="A67" s="98" t="s">
        <v>254</v>
      </c>
      <c r="B67" s="101" t="s">
        <v>154</v>
      </c>
      <c r="C67" s="101" t="s">
        <v>6</v>
      </c>
      <c r="D67" s="156" t="s">
        <v>23</v>
      </c>
      <c r="E67" s="55" t="s">
        <v>255</v>
      </c>
      <c r="F67" s="55"/>
      <c r="G67" s="55" t="s">
        <v>241</v>
      </c>
      <c r="H67" s="42" t="str">
        <f>Tablica1[[#This Row],[Godište]]&amp;""&amp;Tablica1[[#This Row],[Spol]]</f>
        <v>2002Ž</v>
      </c>
      <c r="I67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B2</v>
      </c>
    </row>
    <row r="68" spans="1:9" x14ac:dyDescent="0.2">
      <c r="A68" s="54" t="s">
        <v>97</v>
      </c>
      <c r="B68" s="100" t="s">
        <v>158</v>
      </c>
      <c r="C68" s="100" t="s">
        <v>6</v>
      </c>
      <c r="D68" s="156" t="s">
        <v>23</v>
      </c>
      <c r="E68" s="55"/>
      <c r="F68" s="55" t="s">
        <v>256</v>
      </c>
      <c r="G68" s="55" t="s">
        <v>238</v>
      </c>
      <c r="H68" s="42" t="str">
        <f>Tablica1[[#This Row],[Godište]]&amp;""&amp;Tablica1[[#This Row],[Spol]]</f>
        <v>2001Ž</v>
      </c>
      <c r="I68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A2</v>
      </c>
    </row>
    <row r="69" spans="1:9" x14ac:dyDescent="0.2">
      <c r="A69" s="54" t="s">
        <v>251</v>
      </c>
      <c r="B69" s="100" t="s">
        <v>115</v>
      </c>
      <c r="C69" s="100" t="s">
        <v>6</v>
      </c>
      <c r="D69" s="156" t="s">
        <v>23</v>
      </c>
      <c r="E69" s="55"/>
      <c r="F69" s="57" t="s">
        <v>252</v>
      </c>
      <c r="G69" s="55" t="s">
        <v>253</v>
      </c>
      <c r="H69" s="56" t="str">
        <f>Tablica1[[#This Row],[Godište]]&amp;""&amp;Tablica1[[#This Row],[Spol]]</f>
        <v>2005Ž</v>
      </c>
      <c r="I69" s="5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C2</v>
      </c>
    </row>
    <row r="70" spans="1:9" x14ac:dyDescent="0.2">
      <c r="A70" s="58" t="s">
        <v>249</v>
      </c>
      <c r="B70" s="101" t="s">
        <v>114</v>
      </c>
      <c r="C70" s="101" t="s">
        <v>6</v>
      </c>
      <c r="D70" s="156" t="s">
        <v>23</v>
      </c>
      <c r="E70" s="55"/>
      <c r="F70" s="55" t="s">
        <v>250</v>
      </c>
      <c r="G70" s="55" t="s">
        <v>234</v>
      </c>
      <c r="H70" s="42" t="str">
        <f>Tablica1[[#This Row],[Godište]]&amp;""&amp;Tablica1[[#This Row],[Spol]]</f>
        <v>2004Ž</v>
      </c>
      <c r="I70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C2</v>
      </c>
    </row>
    <row r="71" spans="1:9" x14ac:dyDescent="0.2">
      <c r="A71" s="54" t="s">
        <v>65</v>
      </c>
      <c r="B71" s="100">
        <v>2001</v>
      </c>
      <c r="C71" s="100" t="s">
        <v>6</v>
      </c>
      <c r="D71" s="156" t="s">
        <v>24</v>
      </c>
      <c r="E71" s="55" t="s">
        <v>216</v>
      </c>
      <c r="F71" s="55"/>
      <c r="G71" s="55" t="s">
        <v>334</v>
      </c>
      <c r="H71" s="56" t="str">
        <f>Tablica1[[#This Row],[Godište]]&amp;""&amp;Tablica1[[#This Row],[Spol]]</f>
        <v>2001Ž</v>
      </c>
      <c r="I71" s="5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A2</v>
      </c>
    </row>
    <row r="72" spans="1:9" x14ac:dyDescent="0.2">
      <c r="A72" s="54" t="s">
        <v>101</v>
      </c>
      <c r="B72" s="100" t="s">
        <v>154</v>
      </c>
      <c r="C72" s="100" t="s">
        <v>6</v>
      </c>
      <c r="D72" s="156" t="s">
        <v>25</v>
      </c>
      <c r="E72" s="55"/>
      <c r="F72" s="57" t="s">
        <v>298</v>
      </c>
      <c r="G72" s="55" t="s">
        <v>236</v>
      </c>
      <c r="H72" s="42" t="str">
        <f>Tablica1[[#This Row],[Godište]]&amp;""&amp;Tablica1[[#This Row],[Spol]]</f>
        <v>2002Ž</v>
      </c>
      <c r="I72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B2</v>
      </c>
    </row>
    <row r="73" spans="1:9" x14ac:dyDescent="0.2">
      <c r="A73" s="54" t="s">
        <v>177</v>
      </c>
      <c r="B73" s="100" t="s">
        <v>121</v>
      </c>
      <c r="C73" s="100" t="s">
        <v>6</v>
      </c>
      <c r="D73" s="156" t="s">
        <v>23</v>
      </c>
      <c r="E73" s="55" t="s">
        <v>247</v>
      </c>
      <c r="F73" s="57"/>
      <c r="G73" s="55" t="s">
        <v>248</v>
      </c>
      <c r="H73" s="42" t="str">
        <f>Tablica1[[#This Row],[Godište]]&amp;""&amp;Tablica1[[#This Row],[Spol]]</f>
        <v>2006Ž</v>
      </c>
      <c r="I73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D2</v>
      </c>
    </row>
    <row r="74" spans="1:9" x14ac:dyDescent="0.2">
      <c r="A74" s="54" t="s">
        <v>299</v>
      </c>
      <c r="B74" s="100" t="s">
        <v>114</v>
      </c>
      <c r="C74" s="100" t="s">
        <v>6</v>
      </c>
      <c r="D74" s="156" t="s">
        <v>25</v>
      </c>
      <c r="E74" s="55"/>
      <c r="F74" s="55" t="s">
        <v>300</v>
      </c>
      <c r="G74" s="55" t="s">
        <v>246</v>
      </c>
      <c r="H74" s="42" t="str">
        <f>Tablica1[[#This Row],[Godište]]&amp;""&amp;Tablica1[[#This Row],[Spol]]</f>
        <v>2004Ž</v>
      </c>
      <c r="I74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C2</v>
      </c>
    </row>
    <row r="75" spans="1:9" x14ac:dyDescent="0.2">
      <c r="A75" s="54" t="s">
        <v>244</v>
      </c>
      <c r="B75" s="100" t="s">
        <v>114</v>
      </c>
      <c r="C75" s="100" t="s">
        <v>6</v>
      </c>
      <c r="D75" s="156" t="s">
        <v>23</v>
      </c>
      <c r="E75" s="55"/>
      <c r="F75" s="55" t="s">
        <v>245</v>
      </c>
      <c r="G75" s="55" t="s">
        <v>246</v>
      </c>
      <c r="H75" s="42" t="str">
        <f>Tablica1[[#This Row],[Godište]]&amp;""&amp;Tablica1[[#This Row],[Spol]]</f>
        <v>2004Ž</v>
      </c>
      <c r="I75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C2</v>
      </c>
    </row>
    <row r="76" spans="1:9" x14ac:dyDescent="0.2">
      <c r="A76" s="54" t="s">
        <v>96</v>
      </c>
      <c r="B76" s="102" t="s">
        <v>171</v>
      </c>
      <c r="C76" s="100" t="s">
        <v>6</v>
      </c>
      <c r="D76" s="156" t="s">
        <v>23</v>
      </c>
      <c r="E76" s="55"/>
      <c r="F76" s="55" t="s">
        <v>257</v>
      </c>
      <c r="G76" s="55" t="s">
        <v>258</v>
      </c>
      <c r="H76" s="42" t="str">
        <f>Tablica1[[#This Row],[Godište]]&amp;""&amp;Tablica1[[#This Row],[Spol]]</f>
        <v>2007Ž</v>
      </c>
      <c r="I76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E2</v>
      </c>
    </row>
    <row r="77" spans="1:9" x14ac:dyDescent="0.2">
      <c r="A77" s="58" t="s">
        <v>335</v>
      </c>
      <c r="B77" s="101">
        <v>2003</v>
      </c>
      <c r="C77" s="101" t="s">
        <v>6</v>
      </c>
      <c r="D77" s="156" t="s">
        <v>24</v>
      </c>
      <c r="E77" s="55"/>
      <c r="F77" s="57" t="s">
        <v>288</v>
      </c>
      <c r="G77" s="55" t="s">
        <v>336</v>
      </c>
      <c r="H77" s="42" t="str">
        <f>Tablica1[[#This Row],[Godište]]&amp;""&amp;Tablica1[[#This Row],[Spol]]</f>
        <v>2003Ž</v>
      </c>
      <c r="I77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B2</v>
      </c>
    </row>
    <row r="78" spans="1:9" x14ac:dyDescent="0.2">
      <c r="A78" s="54" t="s">
        <v>103</v>
      </c>
      <c r="B78" s="100" t="s">
        <v>158</v>
      </c>
      <c r="C78" s="100" t="s">
        <v>6</v>
      </c>
      <c r="D78" s="156" t="s">
        <v>22</v>
      </c>
      <c r="E78" s="55"/>
      <c r="F78" s="55" t="s">
        <v>355</v>
      </c>
      <c r="G78" s="55" t="s">
        <v>66</v>
      </c>
      <c r="H78" s="42" t="str">
        <f>Tablica1[[#This Row],[Godište]]&amp;""&amp;Tablica1[[#This Row],[Spol]]</f>
        <v>2001Ž</v>
      </c>
      <c r="I78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A2</v>
      </c>
    </row>
    <row r="79" spans="1:9" x14ac:dyDescent="0.2">
      <c r="A79" s="54" t="s">
        <v>356</v>
      </c>
      <c r="B79" s="100" t="s">
        <v>154</v>
      </c>
      <c r="C79" s="100" t="s">
        <v>6</v>
      </c>
      <c r="D79" s="156" t="s">
        <v>22</v>
      </c>
      <c r="E79" s="55"/>
      <c r="F79" s="55" t="s">
        <v>357</v>
      </c>
      <c r="G79" s="55" t="s">
        <v>66</v>
      </c>
      <c r="H79" s="42" t="str">
        <f>Tablica1[[#This Row],[Godište]]&amp;""&amp;Tablica1[[#This Row],[Spol]]</f>
        <v>2002Ž</v>
      </c>
      <c r="I79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B2</v>
      </c>
    </row>
    <row r="80" spans="1:9" x14ac:dyDescent="0.2">
      <c r="A80" s="54" t="s">
        <v>105</v>
      </c>
      <c r="B80" s="100" t="s">
        <v>115</v>
      </c>
      <c r="C80" s="100" t="s">
        <v>6</v>
      </c>
      <c r="D80" s="156" t="s">
        <v>22</v>
      </c>
      <c r="E80" s="55"/>
      <c r="F80" s="57" t="s">
        <v>358</v>
      </c>
      <c r="G80" s="55" t="s">
        <v>66</v>
      </c>
      <c r="H80" s="42" t="str">
        <f>Tablica1[[#This Row],[Godište]]&amp;""&amp;Tablica1[[#This Row],[Spol]]</f>
        <v>2005Ž</v>
      </c>
      <c r="I80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C2</v>
      </c>
    </row>
    <row r="81" spans="1:9" x14ac:dyDescent="0.2">
      <c r="A81" s="54" t="s">
        <v>173</v>
      </c>
      <c r="B81" s="100" t="s">
        <v>171</v>
      </c>
      <c r="C81" s="100" t="s">
        <v>6</v>
      </c>
      <c r="D81" s="156" t="s">
        <v>22</v>
      </c>
      <c r="E81" s="55"/>
      <c r="F81" s="55" t="s">
        <v>359</v>
      </c>
      <c r="G81" s="55" t="s">
        <v>66</v>
      </c>
      <c r="H81" s="42" t="str">
        <f>Tablica1[[#This Row],[Godište]]&amp;""&amp;Tablica1[[#This Row],[Spol]]</f>
        <v>2007Ž</v>
      </c>
      <c r="I81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E2</v>
      </c>
    </row>
    <row r="82" spans="1:9" x14ac:dyDescent="0.2">
      <c r="A82" s="54" t="s">
        <v>102</v>
      </c>
      <c r="B82" s="100" t="s">
        <v>158</v>
      </c>
      <c r="C82" s="100" t="s">
        <v>6</v>
      </c>
      <c r="D82" s="156" t="s">
        <v>22</v>
      </c>
      <c r="E82" s="55" t="s">
        <v>66</v>
      </c>
      <c r="F82" s="55" t="s">
        <v>354</v>
      </c>
      <c r="G82" s="55"/>
      <c r="H82" s="42" t="str">
        <f>Tablica1[[#This Row],[Godište]]&amp;""&amp;Tablica1[[#This Row],[Spol]]</f>
        <v>2001Ž</v>
      </c>
      <c r="I82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A2</v>
      </c>
    </row>
    <row r="83" spans="1:9" x14ac:dyDescent="0.2">
      <c r="A83" s="54" t="s">
        <v>113</v>
      </c>
      <c r="B83" s="100" t="s">
        <v>114</v>
      </c>
      <c r="C83" s="100" t="s">
        <v>6</v>
      </c>
      <c r="D83" s="156" t="s">
        <v>51</v>
      </c>
      <c r="E83" s="55" t="s">
        <v>313</v>
      </c>
      <c r="F83" s="57" t="s">
        <v>314</v>
      </c>
      <c r="G83" s="55"/>
      <c r="H83" s="42" t="str">
        <f>Tablica1[[#This Row],[Godište]]&amp;""&amp;Tablica1[[#This Row],[Spol]]</f>
        <v>2004Ž</v>
      </c>
      <c r="I83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C2</v>
      </c>
    </row>
    <row r="84" spans="1:9" x14ac:dyDescent="0.2">
      <c r="A84" s="54" t="s">
        <v>194</v>
      </c>
      <c r="B84" s="100" t="s">
        <v>158</v>
      </c>
      <c r="C84" s="100" t="s">
        <v>6</v>
      </c>
      <c r="D84" s="156" t="s">
        <v>51</v>
      </c>
      <c r="E84" s="55" t="s">
        <v>315</v>
      </c>
      <c r="F84" s="57" t="s">
        <v>316</v>
      </c>
      <c r="G84" s="55"/>
      <c r="H84" s="42" t="str">
        <f>Tablica1[[#This Row],[Godište]]&amp;""&amp;Tablica1[[#This Row],[Spol]]</f>
        <v>2001Ž</v>
      </c>
      <c r="I84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A2</v>
      </c>
    </row>
    <row r="85" spans="1:9" x14ac:dyDescent="0.2">
      <c r="A85" s="54" t="s">
        <v>100</v>
      </c>
      <c r="B85" s="100" t="s">
        <v>154</v>
      </c>
      <c r="C85" s="100" t="s">
        <v>6</v>
      </c>
      <c r="D85" s="156" t="s">
        <v>25</v>
      </c>
      <c r="E85" s="55" t="s">
        <v>292</v>
      </c>
      <c r="F85" s="55" t="s">
        <v>293</v>
      </c>
      <c r="G85" s="55"/>
      <c r="H85" s="56" t="str">
        <f>Tablica1[[#This Row],[Godište]]&amp;""&amp;Tablica1[[#This Row],[Spol]]</f>
        <v>2002Ž</v>
      </c>
      <c r="I85" s="5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B2</v>
      </c>
    </row>
    <row r="86" spans="1:9" x14ac:dyDescent="0.2">
      <c r="A86" s="54" t="s">
        <v>301</v>
      </c>
      <c r="B86" s="100" t="s">
        <v>114</v>
      </c>
      <c r="C86" s="100" t="s">
        <v>6</v>
      </c>
      <c r="D86" s="156" t="s">
        <v>25</v>
      </c>
      <c r="E86" s="55" t="s">
        <v>302</v>
      </c>
      <c r="F86" s="55" t="s">
        <v>303</v>
      </c>
      <c r="G86" s="55"/>
      <c r="H86" s="42" t="str">
        <f>Tablica1[[#This Row],[Godište]]&amp;""&amp;Tablica1[[#This Row],[Spol]]</f>
        <v>2004Ž</v>
      </c>
      <c r="I86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C2</v>
      </c>
    </row>
    <row r="87" spans="1:9" x14ac:dyDescent="0.2">
      <c r="A87" s="54" t="s">
        <v>294</v>
      </c>
      <c r="B87" s="100" t="s">
        <v>121</v>
      </c>
      <c r="C87" s="100" t="s">
        <v>6</v>
      </c>
      <c r="D87" s="156" t="s">
        <v>25</v>
      </c>
      <c r="E87" s="55" t="s">
        <v>295</v>
      </c>
      <c r="F87" s="55" t="s">
        <v>296</v>
      </c>
      <c r="G87" s="55"/>
      <c r="H87" s="56" t="str">
        <f>Tablica1[[#This Row],[Godište]]&amp;""&amp;Tablica1[[#This Row],[Spol]]</f>
        <v>2006Ž</v>
      </c>
      <c r="I87" s="5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D2</v>
      </c>
    </row>
    <row r="88" spans="1:9" x14ac:dyDescent="0.2">
      <c r="A88" s="54" t="s">
        <v>183</v>
      </c>
      <c r="B88" s="100" t="s">
        <v>121</v>
      </c>
      <c r="C88" s="100" t="s">
        <v>6</v>
      </c>
      <c r="D88" s="156" t="s">
        <v>25</v>
      </c>
      <c r="E88" s="55"/>
      <c r="F88" s="57" t="s">
        <v>297</v>
      </c>
      <c r="G88" s="55"/>
      <c r="H88" s="42" t="str">
        <f>Tablica1[[#This Row],[Godište]]&amp;""&amp;Tablica1[[#This Row],[Spol]]</f>
        <v>2006Ž</v>
      </c>
      <c r="I88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D2</v>
      </c>
    </row>
    <row r="89" spans="1:9" x14ac:dyDescent="0.2">
      <c r="A89" s="54" t="s">
        <v>304</v>
      </c>
      <c r="B89" s="100" t="s">
        <v>174</v>
      </c>
      <c r="C89" s="100" t="s">
        <v>6</v>
      </c>
      <c r="D89" s="156" t="s">
        <v>25</v>
      </c>
      <c r="E89" s="55"/>
      <c r="F89" s="55" t="s">
        <v>232</v>
      </c>
      <c r="G89" s="55"/>
      <c r="H89" s="42" t="str">
        <f>Tablica1[[#This Row],[Godište]]&amp;""&amp;Tablica1[[#This Row],[Spol]]</f>
        <v>2008Ž</v>
      </c>
      <c r="I89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E2</v>
      </c>
    </row>
    <row r="90" spans="1:9" x14ac:dyDescent="0.2">
      <c r="A90" s="58" t="s">
        <v>175</v>
      </c>
      <c r="B90" s="101">
        <v>2006</v>
      </c>
      <c r="C90" s="101" t="s">
        <v>7</v>
      </c>
      <c r="D90" s="157" t="s">
        <v>23</v>
      </c>
      <c r="E90" s="57"/>
      <c r="F90" s="57" t="s">
        <v>369</v>
      </c>
      <c r="G90" s="55" t="s">
        <v>246</v>
      </c>
      <c r="H90" s="42" t="str">
        <f>Tablica1[[#This Row],[Godište]]&amp;""&amp;Tablica1[[#This Row],[Spol]]</f>
        <v>2006M</v>
      </c>
      <c r="I90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91" spans="1:9" x14ac:dyDescent="0.2">
      <c r="A91" s="54" t="s">
        <v>368</v>
      </c>
      <c r="B91" s="100">
        <v>2001</v>
      </c>
      <c r="C91" s="100" t="s">
        <v>7</v>
      </c>
      <c r="D91" s="157" t="s">
        <v>23</v>
      </c>
      <c r="E91" s="55"/>
      <c r="F91" s="55" t="s">
        <v>369</v>
      </c>
      <c r="G91" s="55" t="s">
        <v>236</v>
      </c>
      <c r="H91" s="42" t="str">
        <f>Tablica1[[#This Row],[Godište]]&amp;""&amp;Tablica1[[#This Row],[Spol]]</f>
        <v>2001M</v>
      </c>
      <c r="I91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92" spans="1:9" x14ac:dyDescent="0.2">
      <c r="A92" s="54" t="s">
        <v>370</v>
      </c>
      <c r="B92" s="100">
        <v>1996</v>
      </c>
      <c r="C92" s="100" t="s">
        <v>7</v>
      </c>
      <c r="D92" s="157" t="s">
        <v>24</v>
      </c>
      <c r="E92" s="55"/>
      <c r="F92" s="55" t="s">
        <v>224</v>
      </c>
      <c r="G92" s="55"/>
      <c r="H92" s="42" t="str">
        <f>Tablica1[[#This Row],[Godište]]&amp;""&amp;Tablica1[[#This Row],[Spol]]</f>
        <v>1996M</v>
      </c>
      <c r="I92" s="42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A1</v>
      </c>
    </row>
    <row r="93" spans="1:9" x14ac:dyDescent="0.2">
      <c r="A93" s="54"/>
      <c r="B93" s="100"/>
      <c r="C93" s="100"/>
      <c r="D93" s="157"/>
      <c r="E93" s="55"/>
      <c r="F93" s="55"/>
      <c r="G93" s="55"/>
      <c r="H93" s="42" t="str">
        <f>Tablica1[[#This Row],[Godište]]&amp;""&amp;Tablica1[[#This Row],[Spol]]</f>
        <v/>
      </c>
      <c r="I93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94" spans="1:9" x14ac:dyDescent="0.2">
      <c r="A94" s="58"/>
      <c r="B94" s="101"/>
      <c r="C94" s="101"/>
      <c r="D94" s="157"/>
      <c r="E94" s="55"/>
      <c r="F94" s="55"/>
      <c r="G94" s="55"/>
      <c r="H94" s="42" t="str">
        <f>Tablica1[[#This Row],[Godište]]&amp;""&amp;Tablica1[[#This Row],[Spol]]</f>
        <v/>
      </c>
      <c r="I94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95" spans="1:9" x14ac:dyDescent="0.2">
      <c r="A95" s="54"/>
      <c r="B95" s="102"/>
      <c r="C95" s="100"/>
      <c r="D95" s="157"/>
      <c r="E95" s="55"/>
      <c r="F95" s="55"/>
      <c r="G95" s="55"/>
      <c r="H95" s="42" t="str">
        <f>Tablica1[[#This Row],[Godište]]&amp;""&amp;Tablica1[[#This Row],[Spol]]</f>
        <v/>
      </c>
      <c r="I95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96" spans="1:9" x14ac:dyDescent="0.2">
      <c r="A96" s="54"/>
      <c r="B96" s="100"/>
      <c r="C96" s="100"/>
      <c r="D96" s="157"/>
      <c r="E96" s="55"/>
      <c r="F96" s="55"/>
      <c r="G96" s="55"/>
      <c r="H96" s="42" t="str">
        <f>Tablica1[[#This Row],[Godište]]&amp;""&amp;Tablica1[[#This Row],[Spol]]</f>
        <v/>
      </c>
      <c r="I96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97" spans="1:9" x14ac:dyDescent="0.2">
      <c r="A97" s="54"/>
      <c r="B97" s="102"/>
      <c r="C97" s="100"/>
      <c r="D97" s="157"/>
      <c r="E97" s="55"/>
      <c r="F97" s="57"/>
      <c r="G97" s="55"/>
      <c r="H97" s="42" t="str">
        <f>Tablica1[[#This Row],[Godište]]&amp;""&amp;Tablica1[[#This Row],[Spol]]</f>
        <v/>
      </c>
      <c r="I97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98" spans="1:9" x14ac:dyDescent="0.2">
      <c r="A98" s="54"/>
      <c r="B98" s="102"/>
      <c r="C98" s="100"/>
      <c r="D98" s="157"/>
      <c r="E98" s="55"/>
      <c r="F98" s="57"/>
      <c r="G98" s="55"/>
      <c r="H98" s="42" t="str">
        <f>Tablica1[[#This Row],[Godište]]&amp;""&amp;Tablica1[[#This Row],[Spol]]</f>
        <v/>
      </c>
      <c r="I98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99" spans="1:9" x14ac:dyDescent="0.2">
      <c r="A99" s="54"/>
      <c r="B99" s="100"/>
      <c r="C99" s="100"/>
      <c r="D99" s="157"/>
      <c r="E99" s="55"/>
      <c r="F99" s="55"/>
      <c r="G99" s="55"/>
      <c r="H99" s="42" t="str">
        <f>Tablica1[[#This Row],[Godište]]&amp;""&amp;Tablica1[[#This Row],[Spol]]</f>
        <v/>
      </c>
      <c r="I99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00" spans="1:9" x14ac:dyDescent="0.2">
      <c r="A100" s="54"/>
      <c r="B100" s="100"/>
      <c r="C100" s="100"/>
      <c r="D100" s="157"/>
      <c r="E100" s="55"/>
      <c r="F100" s="57"/>
      <c r="G100" s="55"/>
      <c r="H100" s="42" t="str">
        <f>Tablica1[[#This Row],[Godište]]&amp;""&amp;Tablica1[[#This Row],[Spol]]</f>
        <v/>
      </c>
      <c r="I100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01" spans="1:9" x14ac:dyDescent="0.2">
      <c r="A101" s="54"/>
      <c r="B101" s="102"/>
      <c r="C101" s="100"/>
      <c r="D101" s="157"/>
      <c r="E101" s="55"/>
      <c r="F101" s="57"/>
      <c r="G101" s="55"/>
      <c r="H101" s="42" t="str">
        <f>Tablica1[[#This Row],[Godište]]&amp;""&amp;Tablica1[[#This Row],[Spol]]</f>
        <v/>
      </c>
      <c r="I101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02" spans="1:9" x14ac:dyDescent="0.2">
      <c r="A102" s="54"/>
      <c r="B102" s="100"/>
      <c r="C102" s="100"/>
      <c r="D102" s="157"/>
      <c r="E102" s="55"/>
      <c r="F102" s="55"/>
      <c r="G102" s="55"/>
      <c r="H102" s="42" t="str">
        <f>Tablica1[[#This Row],[Godište]]&amp;""&amp;Tablica1[[#This Row],[Spol]]</f>
        <v/>
      </c>
      <c r="I102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03" spans="1:9" x14ac:dyDescent="0.2">
      <c r="A103" s="54"/>
      <c r="B103" s="102"/>
      <c r="C103" s="100"/>
      <c r="D103" s="157"/>
      <c r="E103" s="55"/>
      <c r="F103" s="55"/>
      <c r="G103" s="55"/>
      <c r="H103" s="42" t="str">
        <f>Tablica1[[#This Row],[Godište]]&amp;""&amp;Tablica1[[#This Row],[Spol]]</f>
        <v/>
      </c>
      <c r="I103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04" spans="1:9" x14ac:dyDescent="0.2">
      <c r="A104" s="54"/>
      <c r="B104" s="102"/>
      <c r="C104" s="100"/>
      <c r="D104" s="157"/>
      <c r="E104" s="55"/>
      <c r="F104" s="57"/>
      <c r="G104" s="55"/>
      <c r="H104" s="42" t="str">
        <f>Tablica1[[#This Row],[Godište]]&amp;""&amp;Tablica1[[#This Row],[Spol]]</f>
        <v/>
      </c>
      <c r="I104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05" spans="1:9" x14ac:dyDescent="0.2">
      <c r="A105" s="54"/>
      <c r="B105" s="102"/>
      <c r="C105" s="100"/>
      <c r="D105" s="157"/>
      <c r="E105" s="55"/>
      <c r="F105" s="57"/>
      <c r="G105" s="55"/>
      <c r="H105" s="42" t="str">
        <f>Tablica1[[#This Row],[Godište]]&amp;""&amp;Tablica1[[#This Row],[Spol]]</f>
        <v/>
      </c>
      <c r="I105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06" spans="1:9" x14ac:dyDescent="0.2">
      <c r="A106" s="54"/>
      <c r="B106" s="102"/>
      <c r="C106" s="100"/>
      <c r="D106" s="157"/>
      <c r="E106" s="55"/>
      <c r="F106" s="55"/>
      <c r="G106" s="55"/>
      <c r="H106" s="42" t="str">
        <f>Tablica1[[#This Row],[Godište]]&amp;""&amp;Tablica1[[#This Row],[Spol]]</f>
        <v/>
      </c>
      <c r="I106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07" spans="1:9" x14ac:dyDescent="0.2">
      <c r="A107" s="54"/>
      <c r="B107" s="102"/>
      <c r="C107" s="100"/>
      <c r="D107" s="157"/>
      <c r="E107" s="55"/>
      <c r="F107" s="57"/>
      <c r="G107" s="55"/>
      <c r="H107" s="42" t="str">
        <f>Tablica1[[#This Row],[Godište]]&amp;""&amp;Tablica1[[#This Row],[Spol]]</f>
        <v/>
      </c>
      <c r="I107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08" spans="1:9" x14ac:dyDescent="0.2">
      <c r="A108" s="54"/>
      <c r="B108" s="102"/>
      <c r="C108" s="100"/>
      <c r="D108" s="157"/>
      <c r="E108" s="55"/>
      <c r="F108" s="55"/>
      <c r="G108" s="55"/>
      <c r="H108" s="42" t="str">
        <f>Tablica1[[#This Row],[Godište]]&amp;""&amp;Tablica1[[#This Row],[Spol]]</f>
        <v/>
      </c>
      <c r="I108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09" spans="1:9" x14ac:dyDescent="0.2">
      <c r="A109" s="54"/>
      <c r="B109" s="100"/>
      <c r="C109" s="100"/>
      <c r="D109" s="157"/>
      <c r="E109" s="55"/>
      <c r="F109" s="57"/>
      <c r="G109" s="55"/>
      <c r="H109" s="42" t="str">
        <f>Tablica1[[#This Row],[Godište]]&amp;""&amp;Tablica1[[#This Row],[Spol]]</f>
        <v/>
      </c>
      <c r="I109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10" spans="1:9" x14ac:dyDescent="0.2">
      <c r="A110" s="54"/>
      <c r="B110" s="102"/>
      <c r="C110" s="100"/>
      <c r="D110" s="157"/>
      <c r="E110" s="55"/>
      <c r="F110" s="57"/>
      <c r="G110" s="55"/>
      <c r="H110" s="42" t="str">
        <f>Tablica1[[#This Row],[Godište]]&amp;""&amp;Tablica1[[#This Row],[Spol]]</f>
        <v/>
      </c>
      <c r="I110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11" spans="1:9" x14ac:dyDescent="0.2">
      <c r="A111" s="54"/>
      <c r="B111" s="102"/>
      <c r="C111" s="100"/>
      <c r="D111" s="157"/>
      <c r="E111" s="55"/>
      <c r="F111" s="57"/>
      <c r="G111" s="55"/>
      <c r="H111" s="42" t="str">
        <f>Tablica1[[#This Row],[Godište]]&amp;""&amp;Tablica1[[#This Row],[Spol]]</f>
        <v/>
      </c>
      <c r="I111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12" spans="1:9" x14ac:dyDescent="0.2">
      <c r="A112" s="54"/>
      <c r="B112" s="102"/>
      <c r="C112" s="100"/>
      <c r="D112" s="157"/>
      <c r="E112" s="55"/>
      <c r="F112" s="55"/>
      <c r="G112" s="55"/>
      <c r="H112" s="42" t="str">
        <f>Tablica1[[#This Row],[Godište]]&amp;""&amp;Tablica1[[#This Row],[Spol]]</f>
        <v/>
      </c>
      <c r="I112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13" spans="1:9" x14ac:dyDescent="0.2">
      <c r="A113" s="98"/>
      <c r="B113" s="103"/>
      <c r="C113" s="101"/>
      <c r="D113" s="157"/>
      <c r="E113" s="55"/>
      <c r="F113" s="55"/>
      <c r="G113" s="55"/>
      <c r="H113" s="42" t="str">
        <f>Tablica1[[#This Row],[Godište]]&amp;""&amp;Tablica1[[#This Row],[Spol]]</f>
        <v/>
      </c>
      <c r="I113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14" spans="1:9" x14ac:dyDescent="0.2">
      <c r="A114" s="98"/>
      <c r="B114" s="103"/>
      <c r="C114" s="101"/>
      <c r="D114" s="157"/>
      <c r="E114" s="55"/>
      <c r="F114" s="55"/>
      <c r="G114" s="55"/>
      <c r="H114" s="42" t="str">
        <f>Tablica1[[#This Row],[Godište]]&amp;""&amp;Tablica1[[#This Row],[Spol]]</f>
        <v/>
      </c>
      <c r="I114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15" spans="1:9" x14ac:dyDescent="0.2">
      <c r="A115" s="54"/>
      <c r="B115" s="100"/>
      <c r="C115" s="100"/>
      <c r="D115" s="100"/>
      <c r="E115" s="55"/>
      <c r="F115" s="55"/>
      <c r="G115" s="55"/>
      <c r="H115" s="42" t="str">
        <f>Tablica1[[#This Row],[Godište]]&amp;""&amp;Tablica1[[#This Row],[Spol]]</f>
        <v/>
      </c>
      <c r="I115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16" spans="1:9" x14ac:dyDescent="0.2">
      <c r="A116" s="98"/>
      <c r="B116" s="101"/>
      <c r="C116" s="101"/>
      <c r="D116" s="157"/>
      <c r="E116" s="57"/>
      <c r="F116" s="57"/>
      <c r="G116" s="55"/>
      <c r="H116" s="42" t="str">
        <f>Tablica1[[#This Row],[Godište]]&amp;""&amp;Tablica1[[#This Row],[Spol]]</f>
        <v/>
      </c>
      <c r="I116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17" spans="1:9" x14ac:dyDescent="0.2">
      <c r="A117" s="54"/>
      <c r="B117" s="102"/>
      <c r="C117" s="100"/>
      <c r="D117" s="157"/>
      <c r="E117" s="55"/>
      <c r="F117" s="55"/>
      <c r="G117" s="55"/>
      <c r="H117" s="42" t="str">
        <f>Tablica1[[#This Row],[Godište]]&amp;""&amp;Tablica1[[#This Row],[Spol]]</f>
        <v/>
      </c>
      <c r="I117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18" spans="1:9" x14ac:dyDescent="0.2">
      <c r="A118" s="58"/>
      <c r="B118" s="103"/>
      <c r="C118" s="101"/>
      <c r="D118" s="157"/>
      <c r="E118" s="55"/>
      <c r="F118" s="55"/>
      <c r="G118" s="55"/>
      <c r="H118" s="42" t="str">
        <f>Tablica1[[#This Row],[Godište]]&amp;""&amp;Tablica1[[#This Row],[Spol]]</f>
        <v/>
      </c>
      <c r="I118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19" spans="1:9" x14ac:dyDescent="0.2">
      <c r="A119" s="98"/>
      <c r="B119" s="101"/>
      <c r="C119" s="101"/>
      <c r="D119" s="157"/>
      <c r="E119" s="55"/>
      <c r="F119" s="55"/>
      <c r="G119" s="55"/>
      <c r="H119" s="42" t="str">
        <f>Tablica1[[#This Row],[Godište]]&amp;""&amp;Tablica1[[#This Row],[Spol]]</f>
        <v/>
      </c>
      <c r="I119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20" spans="1:9" x14ac:dyDescent="0.2">
      <c r="A120" s="54"/>
      <c r="B120" s="100"/>
      <c r="C120" s="100"/>
      <c r="D120" s="157"/>
      <c r="E120" s="55"/>
      <c r="F120" s="55"/>
      <c r="G120" s="55"/>
      <c r="H120" s="42" t="str">
        <f>Tablica1[[#This Row],[Godište]]&amp;""&amp;Tablica1[[#This Row],[Spol]]</f>
        <v/>
      </c>
      <c r="I120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21" spans="1:9" x14ac:dyDescent="0.2">
      <c r="A121" s="54"/>
      <c r="B121" s="100"/>
      <c r="C121" s="100"/>
      <c r="D121" s="157"/>
      <c r="E121" s="55"/>
      <c r="F121" s="55"/>
      <c r="G121" s="55"/>
      <c r="H121" s="42" t="str">
        <f>Tablica1[[#This Row],[Godište]]&amp;""&amp;Tablica1[[#This Row],[Spol]]</f>
        <v/>
      </c>
      <c r="I121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22" spans="1:9" x14ac:dyDescent="0.2">
      <c r="A122" s="54"/>
      <c r="B122" s="100"/>
      <c r="C122" s="100"/>
      <c r="D122" s="157"/>
      <c r="E122" s="55"/>
      <c r="F122" s="55"/>
      <c r="G122" s="55"/>
      <c r="H122" s="42" t="str">
        <f>Tablica1[[#This Row],[Godište]]&amp;""&amp;Tablica1[[#This Row],[Spol]]</f>
        <v/>
      </c>
      <c r="I122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23" spans="1:9" x14ac:dyDescent="0.2">
      <c r="A123" s="98"/>
      <c r="B123" s="103"/>
      <c r="C123" s="101"/>
      <c r="D123" s="157"/>
      <c r="E123" s="55"/>
      <c r="F123" s="55"/>
      <c r="G123" s="55"/>
      <c r="H123" s="42" t="str">
        <f>Tablica1[[#This Row],[Godište]]&amp;""&amp;Tablica1[[#This Row],[Spol]]</f>
        <v/>
      </c>
      <c r="I123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24" spans="1:9" x14ac:dyDescent="0.2">
      <c r="A124" s="54"/>
      <c r="B124" s="102"/>
      <c r="C124" s="100"/>
      <c r="D124" s="157"/>
      <c r="E124" s="55"/>
      <c r="F124" s="55"/>
      <c r="G124" s="55"/>
      <c r="H124" s="42" t="str">
        <f>Tablica1[[#This Row],[Godište]]&amp;""&amp;Tablica1[[#This Row],[Spol]]</f>
        <v/>
      </c>
      <c r="I124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25" spans="1:9" x14ac:dyDescent="0.2">
      <c r="A125" s="54"/>
      <c r="B125" s="102"/>
      <c r="C125" s="100"/>
      <c r="D125" s="157"/>
      <c r="E125" s="55"/>
      <c r="F125" s="55"/>
      <c r="G125" s="55"/>
      <c r="H125" s="42" t="str">
        <f>Tablica1[[#This Row],[Godište]]&amp;""&amp;Tablica1[[#This Row],[Spol]]</f>
        <v/>
      </c>
      <c r="I125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26" spans="1:9" x14ac:dyDescent="0.2">
      <c r="A126" s="54"/>
      <c r="B126" s="100"/>
      <c r="C126" s="100"/>
      <c r="D126" s="157"/>
      <c r="E126" s="97"/>
      <c r="F126" s="97"/>
      <c r="G126" s="55"/>
      <c r="H126" s="42" t="str">
        <f>Tablica1[[#This Row],[Godište]]&amp;""&amp;Tablica1[[#This Row],[Spol]]</f>
        <v/>
      </c>
      <c r="I126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27" spans="1:9" x14ac:dyDescent="0.2">
      <c r="A127" s="54"/>
      <c r="B127" s="100"/>
      <c r="C127" s="100"/>
      <c r="D127" s="157"/>
      <c r="E127" s="55"/>
      <c r="F127" s="57"/>
      <c r="G127" s="55"/>
      <c r="H127" s="42" t="str">
        <f>Tablica1[[#This Row],[Godište]]&amp;""&amp;Tablica1[[#This Row],[Spol]]</f>
        <v/>
      </c>
      <c r="I127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28" spans="1:9" x14ac:dyDescent="0.2">
      <c r="A128" s="54"/>
      <c r="B128" s="100"/>
      <c r="C128" s="100"/>
      <c r="D128" s="157"/>
      <c r="E128" s="55"/>
      <c r="F128" s="57"/>
      <c r="G128" s="55"/>
      <c r="H128" s="42" t="str">
        <f>Tablica1[[#This Row],[Godište]]&amp;""&amp;Tablica1[[#This Row],[Spol]]</f>
        <v/>
      </c>
      <c r="I128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29" spans="1:9" x14ac:dyDescent="0.2">
      <c r="A129" s="54"/>
      <c r="B129" s="100"/>
      <c r="C129" s="100"/>
      <c r="D129" s="157"/>
      <c r="E129" s="55"/>
      <c r="F129" s="57"/>
      <c r="G129" s="55"/>
      <c r="H129" s="42" t="str">
        <f>Tablica1[[#This Row],[Godište]]&amp;""&amp;Tablica1[[#This Row],[Spol]]</f>
        <v/>
      </c>
      <c r="I129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30" spans="1:9" x14ac:dyDescent="0.2">
      <c r="A130" s="54"/>
      <c r="B130" s="100"/>
      <c r="C130" s="100"/>
      <c r="D130" s="157"/>
      <c r="E130" s="55"/>
      <c r="F130" s="55"/>
      <c r="G130" s="55"/>
      <c r="H130" s="56" t="str">
        <f>Tablica1[[#This Row],[Godište]]&amp;""&amp;Tablica1[[#This Row],[Spol]]</f>
        <v/>
      </c>
      <c r="I130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31" spans="1:9" x14ac:dyDescent="0.2">
      <c r="A131" s="54"/>
      <c r="B131" s="100"/>
      <c r="C131" s="100"/>
      <c r="D131" s="157"/>
      <c r="E131" s="55"/>
      <c r="F131" s="57"/>
      <c r="G131" s="55"/>
      <c r="H131" s="42" t="str">
        <f>Tablica1[[#This Row],[Godište]]&amp;""&amp;Tablica1[[#This Row],[Spol]]</f>
        <v/>
      </c>
      <c r="I131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32" spans="1:9" x14ac:dyDescent="0.2">
      <c r="A132" s="54"/>
      <c r="B132" s="100"/>
      <c r="C132" s="100"/>
      <c r="D132" s="157"/>
      <c r="E132" s="55"/>
      <c r="F132" s="57"/>
      <c r="G132" s="55"/>
      <c r="H132" s="42" t="str">
        <f>Tablica1[[#This Row],[Godište]]&amp;""&amp;Tablica1[[#This Row],[Spol]]</f>
        <v/>
      </c>
      <c r="I132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33" spans="1:9" x14ac:dyDescent="0.2">
      <c r="A133" s="54"/>
      <c r="B133" s="100"/>
      <c r="C133" s="100"/>
      <c r="D133" s="157"/>
      <c r="E133" s="55"/>
      <c r="F133" s="55"/>
      <c r="G133" s="55"/>
      <c r="H133" s="42" t="str">
        <f>Tablica1[[#This Row],[Godište]]&amp;""&amp;Tablica1[[#This Row],[Spol]]</f>
        <v/>
      </c>
      <c r="I133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34" spans="1:9" x14ac:dyDescent="0.2">
      <c r="A134" s="54"/>
      <c r="B134" s="100"/>
      <c r="C134" s="100"/>
      <c r="D134" s="157"/>
      <c r="E134" s="55"/>
      <c r="F134" s="55"/>
      <c r="G134" s="55"/>
      <c r="H134" s="42" t="str">
        <f>Tablica1[[#This Row],[Godište]]&amp;""&amp;Tablica1[[#This Row],[Spol]]</f>
        <v/>
      </c>
      <c r="I134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35" spans="1:9" x14ac:dyDescent="0.2">
      <c r="A135" s="58"/>
      <c r="B135" s="101"/>
      <c r="C135" s="101"/>
      <c r="D135" s="157"/>
      <c r="E135" s="55"/>
      <c r="F135" s="57"/>
      <c r="G135" s="55"/>
      <c r="H135" s="42" t="str">
        <f>Tablica1[[#This Row],[Godište]]&amp;""&amp;Tablica1[[#This Row],[Spol]]</f>
        <v/>
      </c>
      <c r="I135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36" spans="1:9" x14ac:dyDescent="0.2">
      <c r="A136" s="54"/>
      <c r="B136" s="100"/>
      <c r="C136" s="100"/>
      <c r="D136" s="157"/>
      <c r="E136" s="55"/>
      <c r="F136" s="55"/>
      <c r="G136" s="55"/>
      <c r="H136" s="56" t="str">
        <f>Tablica1[[#This Row],[Godište]]&amp;""&amp;Tablica1[[#This Row],[Spol]]</f>
        <v/>
      </c>
      <c r="I136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37" spans="1:9" x14ac:dyDescent="0.2">
      <c r="A137" s="54"/>
      <c r="B137" s="100"/>
      <c r="C137" s="100"/>
      <c r="D137" s="157"/>
      <c r="E137" s="55"/>
      <c r="F137" s="55"/>
      <c r="G137" s="55"/>
      <c r="H137" s="56" t="str">
        <f>Tablica1[[#This Row],[Godište]]&amp;""&amp;Tablica1[[#This Row],[Spol]]</f>
        <v/>
      </c>
      <c r="I137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38" spans="1:9" x14ac:dyDescent="0.2">
      <c r="A138" s="98"/>
      <c r="B138" s="101"/>
      <c r="C138" s="101"/>
      <c r="D138" s="157"/>
      <c r="E138" s="55"/>
      <c r="F138" s="57"/>
      <c r="G138" s="55"/>
      <c r="H138" s="42" t="str">
        <f>Tablica1[[#This Row],[Godište]]&amp;""&amp;Tablica1[[#This Row],[Spol]]</f>
        <v/>
      </c>
      <c r="I138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39" spans="1:9" x14ac:dyDescent="0.2">
      <c r="A139" s="54"/>
      <c r="B139" s="100"/>
      <c r="C139" s="100"/>
      <c r="D139" s="157"/>
      <c r="E139" s="55"/>
      <c r="F139" s="57"/>
      <c r="G139" s="55"/>
      <c r="H139" s="42" t="str">
        <f>Tablica1[[#This Row],[Godište]]&amp;""&amp;Tablica1[[#This Row],[Spol]]</f>
        <v/>
      </c>
      <c r="I139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40" spans="1:9" x14ac:dyDescent="0.2">
      <c r="A140" s="54"/>
      <c r="B140" s="100"/>
      <c r="C140" s="100"/>
      <c r="D140" s="157"/>
      <c r="E140" s="55"/>
      <c r="F140" s="57"/>
      <c r="G140" s="55"/>
      <c r="H140" s="42" t="str">
        <f>Tablica1[[#This Row],[Godište]]&amp;""&amp;Tablica1[[#This Row],[Spol]]</f>
        <v/>
      </c>
      <c r="I140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41" spans="1:9" x14ac:dyDescent="0.2">
      <c r="A141" s="58"/>
      <c r="B141" s="101"/>
      <c r="C141" s="101"/>
      <c r="D141" s="157"/>
      <c r="E141" s="55"/>
      <c r="F141" s="55"/>
      <c r="G141" s="55"/>
      <c r="H141" s="42" t="str">
        <f>Tablica1[[#This Row],[Godište]]&amp;""&amp;Tablica1[[#This Row],[Spol]]</f>
        <v/>
      </c>
      <c r="I141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42" spans="1:9" x14ac:dyDescent="0.2">
      <c r="A142" s="54"/>
      <c r="B142" s="100"/>
      <c r="C142" s="100"/>
      <c r="D142" s="157"/>
      <c r="E142" s="55"/>
      <c r="F142" s="55"/>
      <c r="G142" s="55"/>
      <c r="H142" s="42" t="str">
        <f>Tablica1[[#This Row],[Godište]]&amp;""&amp;Tablica1[[#This Row],[Spol]]</f>
        <v/>
      </c>
      <c r="I142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43" spans="1:9" x14ac:dyDescent="0.2">
      <c r="A143" s="58"/>
      <c r="B143" s="101"/>
      <c r="C143" s="101"/>
      <c r="D143" s="157"/>
      <c r="E143" s="55"/>
      <c r="F143" s="57"/>
      <c r="G143" s="55"/>
      <c r="H143" s="42" t="str">
        <f>Tablica1[[#This Row],[Godište]]&amp;""&amp;Tablica1[[#This Row],[Spol]]</f>
        <v/>
      </c>
      <c r="I143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44" spans="1:9" x14ac:dyDescent="0.2">
      <c r="A144" s="58"/>
      <c r="B144" s="101"/>
      <c r="C144" s="101"/>
      <c r="D144" s="157"/>
      <c r="E144" s="55"/>
      <c r="F144" s="55"/>
      <c r="G144" s="55"/>
      <c r="H144" s="42" t="str">
        <f>Tablica1[[#This Row],[Godište]]&amp;""&amp;Tablica1[[#This Row],[Spol]]</f>
        <v/>
      </c>
      <c r="I144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45" spans="1:9" x14ac:dyDescent="0.2">
      <c r="A145" s="54"/>
      <c r="B145" s="100"/>
      <c r="C145" s="100"/>
      <c r="D145" s="157"/>
      <c r="E145" s="55"/>
      <c r="F145" s="55"/>
      <c r="G145" s="55"/>
      <c r="H145" s="42" t="str">
        <f>Tablica1[[#This Row],[Godište]]&amp;""&amp;Tablica1[[#This Row],[Spol]]</f>
        <v/>
      </c>
      <c r="I145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46" spans="1:9" x14ac:dyDescent="0.2">
      <c r="A146" s="54"/>
      <c r="B146" s="100"/>
      <c r="C146" s="100"/>
      <c r="D146" s="157"/>
      <c r="E146" s="55"/>
      <c r="F146" s="55"/>
      <c r="G146" s="55"/>
      <c r="H146" s="42" t="str">
        <f>Tablica1[[#This Row],[Godište]]&amp;""&amp;Tablica1[[#This Row],[Spol]]</f>
        <v/>
      </c>
      <c r="I146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47" spans="1:9" x14ac:dyDescent="0.2">
      <c r="A147" s="54"/>
      <c r="B147" s="100"/>
      <c r="C147" s="100"/>
      <c r="D147" s="157"/>
      <c r="E147" s="55"/>
      <c r="F147" s="55"/>
      <c r="G147" s="55"/>
      <c r="H147" s="42" t="str">
        <f>Tablica1[[#This Row],[Godište]]&amp;""&amp;Tablica1[[#This Row],[Spol]]</f>
        <v/>
      </c>
      <c r="I147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48" spans="1:9" x14ac:dyDescent="0.2">
      <c r="A148" s="98"/>
      <c r="B148" s="101"/>
      <c r="C148" s="101"/>
      <c r="D148" s="157"/>
      <c r="E148" s="55"/>
      <c r="F148" s="55"/>
      <c r="G148" s="55"/>
      <c r="H148" s="42" t="str">
        <f>Tablica1[[#This Row],[Godište]]&amp;""&amp;Tablica1[[#This Row],[Spol]]</f>
        <v/>
      </c>
      <c r="I148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49" spans="1:9" x14ac:dyDescent="0.2">
      <c r="A149" s="54"/>
      <c r="B149" s="100"/>
      <c r="C149" s="100"/>
      <c r="D149" s="157"/>
      <c r="E149" s="55"/>
      <c r="F149" s="55"/>
      <c r="G149" s="55"/>
      <c r="H149" s="42" t="str">
        <f>Tablica1[[#This Row],[Godište]]&amp;""&amp;Tablica1[[#This Row],[Spol]]</f>
        <v/>
      </c>
      <c r="I149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50" spans="1:9" x14ac:dyDescent="0.2">
      <c r="A150" s="54"/>
      <c r="B150" s="100"/>
      <c r="C150" s="100"/>
      <c r="D150" s="157"/>
      <c r="E150" s="55"/>
      <c r="F150" s="55"/>
      <c r="G150" s="55"/>
      <c r="H150" s="42" t="str">
        <f>Tablica1[[#This Row],[Godište]]&amp;""&amp;Tablica1[[#This Row],[Spol]]</f>
        <v/>
      </c>
      <c r="I150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51" spans="1:9" x14ac:dyDescent="0.2">
      <c r="A151" s="54"/>
      <c r="B151" s="100"/>
      <c r="C151" s="100"/>
      <c r="D151" s="157"/>
      <c r="E151" s="55"/>
      <c r="F151" s="55"/>
      <c r="G151" s="55"/>
      <c r="H151" s="42" t="str">
        <f>Tablica1[[#This Row],[Godište]]&amp;""&amp;Tablica1[[#This Row],[Spol]]</f>
        <v/>
      </c>
      <c r="I151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52" spans="1:9" x14ac:dyDescent="0.2">
      <c r="A152" s="54"/>
      <c r="B152" s="100"/>
      <c r="C152" s="100"/>
      <c r="D152" s="157"/>
      <c r="E152" s="55"/>
      <c r="F152" s="57"/>
      <c r="G152" s="55"/>
      <c r="H152" s="42" t="str">
        <f>Tablica1[[#This Row],[Godište]]&amp;""&amp;Tablica1[[#This Row],[Spol]]</f>
        <v/>
      </c>
      <c r="I152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53" spans="1:9" x14ac:dyDescent="0.2">
      <c r="A153" s="54"/>
      <c r="B153" s="100"/>
      <c r="C153" s="100"/>
      <c r="D153" s="157"/>
      <c r="E153" s="55"/>
      <c r="F153" s="55"/>
      <c r="G153" s="55"/>
      <c r="H153" s="56" t="str">
        <f>Tablica1[[#This Row],[Godište]]&amp;""&amp;Tablica1[[#This Row],[Spol]]</f>
        <v/>
      </c>
      <c r="I153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54" spans="1:9" x14ac:dyDescent="0.2">
      <c r="A154" s="54"/>
      <c r="B154" s="100"/>
      <c r="C154" s="100"/>
      <c r="D154" s="157"/>
      <c r="E154" s="55"/>
      <c r="F154" s="55"/>
      <c r="G154" s="55"/>
      <c r="H154" s="42" t="str">
        <f>Tablica1[[#This Row],[Godište]]&amp;""&amp;Tablica1[[#This Row],[Spol]]</f>
        <v/>
      </c>
      <c r="I154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55" spans="1:9" x14ac:dyDescent="0.2">
      <c r="A155" s="54"/>
      <c r="B155" s="100"/>
      <c r="C155" s="100"/>
      <c r="D155" s="157"/>
      <c r="E155" s="55"/>
      <c r="F155" s="57"/>
      <c r="G155" s="55"/>
      <c r="H155" s="42" t="str">
        <f>Tablica1[[#This Row],[Godište]]&amp;""&amp;Tablica1[[#This Row],[Spol]]</f>
        <v/>
      </c>
      <c r="I155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56" spans="1:9" x14ac:dyDescent="0.2">
      <c r="A156" s="54"/>
      <c r="B156" s="100"/>
      <c r="C156" s="100"/>
      <c r="D156" s="157"/>
      <c r="E156" s="55"/>
      <c r="F156" s="57"/>
      <c r="G156" s="55"/>
      <c r="H156" s="42" t="str">
        <f>Tablica1[[#This Row],[Godište]]&amp;""&amp;Tablica1[[#This Row],[Spol]]</f>
        <v/>
      </c>
      <c r="I156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57" spans="1:9" x14ac:dyDescent="0.2">
      <c r="A157" s="54"/>
      <c r="B157" s="100"/>
      <c r="C157" s="100"/>
      <c r="D157" s="157"/>
      <c r="E157" s="55"/>
      <c r="F157" s="55"/>
      <c r="G157" s="55"/>
      <c r="H157" s="42" t="str">
        <f>Tablica1[[#This Row],[Godište]]&amp;""&amp;Tablica1[[#This Row],[Spol]]</f>
        <v/>
      </c>
      <c r="I157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58" spans="1:9" x14ac:dyDescent="0.2">
      <c r="A158" s="54"/>
      <c r="B158" s="100"/>
      <c r="C158" s="100"/>
      <c r="D158" s="157"/>
      <c r="E158" s="55"/>
      <c r="F158" s="57"/>
      <c r="G158" s="55"/>
      <c r="H158" s="42" t="str">
        <f>Tablica1[[#This Row],[Godište]]&amp;""&amp;Tablica1[[#This Row],[Spol]]</f>
        <v/>
      </c>
      <c r="I158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59" spans="1:9" x14ac:dyDescent="0.2">
      <c r="A159" s="98"/>
      <c r="B159" s="101"/>
      <c r="C159" s="101"/>
      <c r="D159" s="157"/>
      <c r="E159" s="55"/>
      <c r="F159" s="57"/>
      <c r="G159" s="55"/>
      <c r="H159" s="42" t="str">
        <f>Tablica1[[#This Row],[Godište]]&amp;""&amp;Tablica1[[#This Row],[Spol]]</f>
        <v/>
      </c>
      <c r="I159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60" spans="1:9" x14ac:dyDescent="0.2">
      <c r="A160" s="54"/>
      <c r="B160" s="100"/>
      <c r="C160" s="100"/>
      <c r="D160" s="157"/>
      <c r="E160" s="55"/>
      <c r="F160" s="55"/>
      <c r="G160" s="55"/>
      <c r="H160" s="42" t="str">
        <f>Tablica1[[#This Row],[Godište]]&amp;""&amp;Tablica1[[#This Row],[Spol]]</f>
        <v/>
      </c>
      <c r="I160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61" spans="1:9" x14ac:dyDescent="0.2">
      <c r="A161" s="58"/>
      <c r="B161" s="101"/>
      <c r="C161" s="101"/>
      <c r="D161" s="157"/>
      <c r="E161" s="55"/>
      <c r="F161" s="57"/>
      <c r="G161" s="55"/>
      <c r="H161" s="42" t="str">
        <f>Tablica1[[#This Row],[Godište]]&amp;""&amp;Tablica1[[#This Row],[Spol]]</f>
        <v/>
      </c>
      <c r="I161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62" spans="1:9" x14ac:dyDescent="0.2">
      <c r="A162" s="54"/>
      <c r="B162" s="100"/>
      <c r="C162" s="100"/>
      <c r="D162" s="157"/>
      <c r="E162" s="55"/>
      <c r="F162" s="55"/>
      <c r="G162" s="55"/>
      <c r="H162" s="42" t="str">
        <f>Tablica1[[#This Row],[Godište]]&amp;""&amp;Tablica1[[#This Row],[Spol]]</f>
        <v/>
      </c>
      <c r="I162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63" spans="1:9" x14ac:dyDescent="0.2">
      <c r="A163" s="54"/>
      <c r="B163" s="100"/>
      <c r="C163" s="100"/>
      <c r="D163" s="157"/>
      <c r="E163" s="55"/>
      <c r="F163" s="57"/>
      <c r="G163" s="55"/>
      <c r="H163" s="42" t="str">
        <f>Tablica1[[#This Row],[Godište]]&amp;""&amp;Tablica1[[#This Row],[Spol]]</f>
        <v/>
      </c>
      <c r="I163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64" spans="1:9" x14ac:dyDescent="0.2">
      <c r="A164" s="54"/>
      <c r="B164" s="100"/>
      <c r="C164" s="100"/>
      <c r="D164" s="157"/>
      <c r="E164" s="55"/>
      <c r="F164" s="57"/>
      <c r="G164" s="55"/>
      <c r="H164" s="42" t="str">
        <f>Tablica1[[#This Row],[Godište]]&amp;""&amp;Tablica1[[#This Row],[Spol]]</f>
        <v/>
      </c>
      <c r="I164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65" spans="1:9" x14ac:dyDescent="0.2">
      <c r="A165" s="54"/>
      <c r="B165" s="100"/>
      <c r="C165" s="100"/>
      <c r="D165" s="157"/>
      <c r="E165" s="55"/>
      <c r="F165" s="55"/>
      <c r="G165" s="55"/>
      <c r="H165" s="42" t="str">
        <f>Tablica1[[#This Row],[Godište]]&amp;""&amp;Tablica1[[#This Row],[Spol]]</f>
        <v/>
      </c>
      <c r="I165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66" spans="1:9" x14ac:dyDescent="0.2">
      <c r="A166" s="54"/>
      <c r="B166" s="100"/>
      <c r="C166" s="100"/>
      <c r="D166" s="157"/>
      <c r="E166" s="55"/>
      <c r="F166" s="57"/>
      <c r="G166" s="55"/>
      <c r="H166" s="42" t="str">
        <f>Tablica1[[#This Row],[Godište]]&amp;""&amp;Tablica1[[#This Row],[Spol]]</f>
        <v/>
      </c>
      <c r="I166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67" spans="1:9" x14ac:dyDescent="0.2">
      <c r="A167" s="58"/>
      <c r="B167" s="101"/>
      <c r="C167" s="101"/>
      <c r="D167" s="157"/>
      <c r="E167" s="55"/>
      <c r="F167" s="57"/>
      <c r="G167" s="55"/>
      <c r="H167" s="42" t="str">
        <f>Tablica1[[#This Row],[Godište]]&amp;""&amp;Tablica1[[#This Row],[Spol]]</f>
        <v/>
      </c>
      <c r="I167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68" spans="1:9" x14ac:dyDescent="0.2">
      <c r="A168" s="54"/>
      <c r="B168" s="100"/>
      <c r="C168" s="100"/>
      <c r="D168" s="157"/>
      <c r="E168" s="55"/>
      <c r="F168" s="55"/>
      <c r="G168" s="55"/>
      <c r="H168" s="56" t="str">
        <f>Tablica1[[#This Row],[Godište]]&amp;""&amp;Tablica1[[#This Row],[Spol]]</f>
        <v/>
      </c>
      <c r="I168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69" spans="1:9" x14ac:dyDescent="0.2">
      <c r="A169" s="54"/>
      <c r="B169" s="100"/>
      <c r="C169" s="100"/>
      <c r="D169" s="157"/>
      <c r="E169" s="55"/>
      <c r="F169" s="55"/>
      <c r="G169" s="55"/>
      <c r="H169" s="56" t="str">
        <f>Tablica1[[#This Row],[Godište]]&amp;""&amp;Tablica1[[#This Row],[Spol]]</f>
        <v/>
      </c>
      <c r="I169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70" spans="1:9" x14ac:dyDescent="0.2">
      <c r="A170" s="58"/>
      <c r="B170" s="101"/>
      <c r="C170" s="101"/>
      <c r="D170" s="157"/>
      <c r="E170" s="55"/>
      <c r="F170" s="55"/>
      <c r="G170" s="55"/>
      <c r="H170" s="42" t="str">
        <f>Tablica1[[#This Row],[Godište]]&amp;""&amp;Tablica1[[#This Row],[Spol]]</f>
        <v/>
      </c>
      <c r="I170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71" spans="1:9" x14ac:dyDescent="0.2">
      <c r="A171" s="54"/>
      <c r="B171" s="100"/>
      <c r="C171" s="100"/>
      <c r="D171" s="157"/>
      <c r="E171" s="57"/>
      <c r="F171" s="57"/>
      <c r="G171" s="55"/>
      <c r="H171" s="42" t="str">
        <f>Tablica1[[#This Row],[Godište]]&amp;""&amp;Tablica1[[#This Row],[Spol]]</f>
        <v/>
      </c>
      <c r="I171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72" spans="1:9" x14ac:dyDescent="0.2">
      <c r="A172" s="54"/>
      <c r="B172" s="100"/>
      <c r="C172" s="100"/>
      <c r="D172" s="157"/>
      <c r="E172" s="55"/>
      <c r="F172" s="57"/>
      <c r="G172" s="55"/>
      <c r="H172" s="42" t="str">
        <f>Tablica1[[#This Row],[Godište]]&amp;""&amp;Tablica1[[#This Row],[Spol]]</f>
        <v/>
      </c>
      <c r="I172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73" spans="1:9" x14ac:dyDescent="0.2">
      <c r="A173" s="54"/>
      <c r="B173" s="100"/>
      <c r="C173" s="100"/>
      <c r="D173" s="157"/>
      <c r="E173" s="55"/>
      <c r="F173" s="55"/>
      <c r="G173" s="55"/>
      <c r="H173" s="56" t="str">
        <f>Tablica1[[#This Row],[Godište]]&amp;""&amp;Tablica1[[#This Row],[Spol]]</f>
        <v/>
      </c>
      <c r="I173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74" spans="1:9" x14ac:dyDescent="0.2">
      <c r="A174" s="58"/>
      <c r="B174" s="101"/>
      <c r="C174" s="101"/>
      <c r="D174" s="157"/>
      <c r="E174" s="55"/>
      <c r="F174" s="55"/>
      <c r="G174" s="55"/>
      <c r="H174" s="42" t="str">
        <f>Tablica1[[#This Row],[Godište]]&amp;""&amp;Tablica1[[#This Row],[Spol]]</f>
        <v/>
      </c>
      <c r="I174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75" spans="1:9" x14ac:dyDescent="0.2">
      <c r="A175" s="54"/>
      <c r="B175" s="100"/>
      <c r="C175" s="100"/>
      <c r="D175" s="157"/>
      <c r="E175" s="55"/>
      <c r="F175" s="55"/>
      <c r="G175" s="55"/>
      <c r="H175" s="42" t="str">
        <f>Tablica1[[#This Row],[Godište]]&amp;""&amp;Tablica1[[#This Row],[Spol]]</f>
        <v/>
      </c>
      <c r="I175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76" spans="1:9" x14ac:dyDescent="0.2">
      <c r="A176" s="54"/>
      <c r="B176" s="100"/>
      <c r="C176" s="100"/>
      <c r="D176" s="157"/>
      <c r="E176" s="55"/>
      <c r="F176" s="55"/>
      <c r="G176" s="55"/>
      <c r="H176" s="42" t="str">
        <f>Tablica1[[#This Row],[Godište]]&amp;""&amp;Tablica1[[#This Row],[Spol]]</f>
        <v/>
      </c>
      <c r="I176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77" spans="1:9" x14ac:dyDescent="0.2">
      <c r="A177" s="54"/>
      <c r="B177" s="100"/>
      <c r="C177" s="100"/>
      <c r="D177" s="157"/>
      <c r="E177" s="55"/>
      <c r="F177" s="55"/>
      <c r="G177" s="55"/>
      <c r="H177" s="56" t="str">
        <f>Tablica1[[#This Row],[Godište]]&amp;""&amp;Tablica1[[#This Row],[Spol]]</f>
        <v/>
      </c>
      <c r="I177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78" spans="1:9" x14ac:dyDescent="0.2">
      <c r="A178" s="54"/>
      <c r="B178" s="100"/>
      <c r="C178" s="100"/>
      <c r="D178" s="157"/>
      <c r="E178" s="55"/>
      <c r="F178" s="55"/>
      <c r="G178" s="55"/>
      <c r="H178" s="42" t="str">
        <f>Tablica1[[#This Row],[Godište]]&amp;""&amp;Tablica1[[#This Row],[Spol]]</f>
        <v/>
      </c>
      <c r="I178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79" spans="1:9" x14ac:dyDescent="0.2">
      <c r="A179" s="54"/>
      <c r="B179" s="100"/>
      <c r="C179" s="100"/>
      <c r="D179" s="157"/>
      <c r="E179" s="55"/>
      <c r="F179" s="55"/>
      <c r="G179" s="55"/>
      <c r="H179" s="42" t="str">
        <f>Tablica1[[#This Row],[Godište]]&amp;""&amp;Tablica1[[#This Row],[Spol]]</f>
        <v/>
      </c>
      <c r="I179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80" spans="1:9" x14ac:dyDescent="0.2">
      <c r="A180" s="54"/>
      <c r="B180" s="100"/>
      <c r="C180" s="100"/>
      <c r="D180" s="157"/>
      <c r="E180" s="55"/>
      <c r="F180" s="55"/>
      <c r="G180" s="55"/>
      <c r="H180" s="42" t="str">
        <f>Tablica1[[#This Row],[Godište]]&amp;""&amp;Tablica1[[#This Row],[Spol]]</f>
        <v/>
      </c>
      <c r="I180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81" spans="1:9" x14ac:dyDescent="0.2">
      <c r="A181" s="54"/>
      <c r="B181" s="100"/>
      <c r="C181" s="100"/>
      <c r="D181" s="157"/>
      <c r="E181" s="55"/>
      <c r="F181" s="57"/>
      <c r="G181" s="55"/>
      <c r="H181" s="42" t="str">
        <f>Tablica1[[#This Row],[Godište]]&amp;""&amp;Tablica1[[#This Row],[Spol]]</f>
        <v/>
      </c>
      <c r="I181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82" spans="1:9" x14ac:dyDescent="0.2">
      <c r="A182" s="54"/>
      <c r="B182" s="100"/>
      <c r="C182" s="100"/>
      <c r="D182" s="157"/>
      <c r="E182" s="57"/>
      <c r="F182" s="57"/>
      <c r="G182" s="55"/>
      <c r="H182" s="42" t="str">
        <f>Tablica1[[#This Row],[Godište]]&amp;""&amp;Tablica1[[#This Row],[Spol]]</f>
        <v/>
      </c>
      <c r="I182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83" spans="1:9" x14ac:dyDescent="0.2">
      <c r="A183" s="54"/>
      <c r="B183" s="100"/>
      <c r="C183" s="100"/>
      <c r="D183" s="157"/>
      <c r="E183" s="55"/>
      <c r="F183" s="55"/>
      <c r="G183" s="55"/>
      <c r="H183" s="42" t="str">
        <f>Tablica1[[#This Row],[Godište]]&amp;""&amp;Tablica1[[#This Row],[Spol]]</f>
        <v/>
      </c>
      <c r="I183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84" spans="1:9" x14ac:dyDescent="0.2">
      <c r="A184" s="54"/>
      <c r="B184" s="100"/>
      <c r="C184" s="100"/>
      <c r="D184" s="157"/>
      <c r="E184" s="55"/>
      <c r="F184" s="57"/>
      <c r="G184" s="55"/>
      <c r="H184" s="42" t="str">
        <f>Tablica1[[#This Row],[Godište]]&amp;""&amp;Tablica1[[#This Row],[Spol]]</f>
        <v/>
      </c>
      <c r="I184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85" spans="1:9" x14ac:dyDescent="0.2">
      <c r="A185" s="98"/>
      <c r="B185" s="101"/>
      <c r="C185" s="101"/>
      <c r="D185" s="157"/>
      <c r="E185" s="55"/>
      <c r="F185" s="55"/>
      <c r="G185" s="55"/>
      <c r="H185" s="42" t="str">
        <f>Tablica1[[#This Row],[Godište]]&amp;""&amp;Tablica1[[#This Row],[Spol]]</f>
        <v/>
      </c>
      <c r="I185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86" spans="1:9" x14ac:dyDescent="0.2">
      <c r="A186" s="54"/>
      <c r="B186" s="100"/>
      <c r="C186" s="100"/>
      <c r="D186" s="157"/>
      <c r="E186" s="55"/>
      <c r="F186" s="57"/>
      <c r="G186" s="55"/>
      <c r="H186" s="42" t="str">
        <f>Tablica1[[#This Row],[Godište]]&amp;""&amp;Tablica1[[#This Row],[Spol]]</f>
        <v/>
      </c>
      <c r="I186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87" spans="1:9" x14ac:dyDescent="0.2">
      <c r="A187" s="58"/>
      <c r="B187" s="101"/>
      <c r="C187" s="101"/>
      <c r="D187" s="157"/>
      <c r="E187" s="55"/>
      <c r="F187" s="55"/>
      <c r="G187" s="55"/>
      <c r="H187" s="42" t="str">
        <f>Tablica1[[#This Row],[Godište]]&amp;""&amp;Tablica1[[#This Row],[Spol]]</f>
        <v/>
      </c>
      <c r="I187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88" spans="1:9" x14ac:dyDescent="0.2">
      <c r="A188" s="54"/>
      <c r="B188" s="100"/>
      <c r="C188" s="100"/>
      <c r="D188" s="157"/>
      <c r="E188" s="55"/>
      <c r="F188" s="57"/>
      <c r="G188" s="55"/>
      <c r="H188" s="42" t="str">
        <f>Tablica1[[#This Row],[Godište]]&amp;""&amp;Tablica1[[#This Row],[Spol]]</f>
        <v/>
      </c>
      <c r="I188" s="42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89" spans="1:9" x14ac:dyDescent="0.2">
      <c r="A189" s="54"/>
      <c r="B189" s="100"/>
      <c r="C189" s="100"/>
      <c r="D189" s="100"/>
      <c r="E189" s="55"/>
      <c r="F189" s="55"/>
      <c r="G189" s="55"/>
      <c r="H189" s="56" t="str">
        <f>Tablica1[[#This Row],[Godište]]&amp;""&amp;Tablica1[[#This Row],[Spol]]</f>
        <v/>
      </c>
      <c r="I189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90" spans="1:9" x14ac:dyDescent="0.2">
      <c r="A190" s="54"/>
      <c r="B190" s="100"/>
      <c r="C190" s="100"/>
      <c r="D190" s="100"/>
      <c r="E190" s="55"/>
      <c r="F190" s="55"/>
      <c r="G190" s="55"/>
      <c r="H190" s="56" t="str">
        <f>Tablica1[[#This Row],[Godište]]&amp;""&amp;Tablica1[[#This Row],[Spol]]</f>
        <v/>
      </c>
      <c r="I190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91" spans="1:9" x14ac:dyDescent="0.2">
      <c r="A191" s="54"/>
      <c r="B191" s="100"/>
      <c r="C191" s="100"/>
      <c r="D191" s="100"/>
      <c r="E191" s="55"/>
      <c r="F191" s="55"/>
      <c r="G191" s="55"/>
      <c r="H191" s="56" t="str">
        <f>Tablica1[[#This Row],[Godište]]&amp;""&amp;Tablica1[[#This Row],[Spol]]</f>
        <v/>
      </c>
      <c r="I191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92" spans="1:9" x14ac:dyDescent="0.2">
      <c r="A192" s="54"/>
      <c r="B192" s="100"/>
      <c r="C192" s="100"/>
      <c r="D192" s="100"/>
      <c r="E192" s="55"/>
      <c r="F192" s="55"/>
      <c r="G192" s="55"/>
      <c r="H192" s="56" t="str">
        <f>Tablica1[[#This Row],[Godište]]&amp;""&amp;Tablica1[[#This Row],[Spol]]</f>
        <v/>
      </c>
      <c r="I192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93" spans="1:9" x14ac:dyDescent="0.2">
      <c r="A193" s="54"/>
      <c r="B193" s="100"/>
      <c r="C193" s="100"/>
      <c r="D193" s="100"/>
      <c r="E193" s="55"/>
      <c r="F193" s="55"/>
      <c r="G193" s="55"/>
      <c r="H193" s="56" t="str">
        <f>Tablica1[[#This Row],[Godište]]&amp;""&amp;Tablica1[[#This Row],[Spol]]</f>
        <v/>
      </c>
      <c r="I193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94" spans="1:9" x14ac:dyDescent="0.2">
      <c r="A194" s="54"/>
      <c r="B194" s="100"/>
      <c r="C194" s="100"/>
      <c r="D194" s="100"/>
      <c r="E194" s="55"/>
      <c r="F194" s="55"/>
      <c r="G194" s="55"/>
      <c r="H194" s="56" t="str">
        <f>Tablica1[[#This Row],[Godište]]&amp;""&amp;Tablica1[[#This Row],[Spol]]</f>
        <v/>
      </c>
      <c r="I194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95" spans="1:9" x14ac:dyDescent="0.2">
      <c r="A195" s="54"/>
      <c r="B195" s="100"/>
      <c r="C195" s="100"/>
      <c r="D195" s="100"/>
      <c r="E195" s="55"/>
      <c r="F195" s="55"/>
      <c r="G195" s="55"/>
      <c r="H195" s="56" t="str">
        <f>Tablica1[[#This Row],[Godište]]&amp;""&amp;Tablica1[[#This Row],[Spol]]</f>
        <v/>
      </c>
      <c r="I195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96" spans="1:9" x14ac:dyDescent="0.2">
      <c r="A196" s="54"/>
      <c r="B196" s="100"/>
      <c r="C196" s="100"/>
      <c r="D196" s="100"/>
      <c r="E196" s="55"/>
      <c r="F196" s="55"/>
      <c r="G196" s="55"/>
      <c r="H196" s="56" t="str">
        <f>Tablica1[[#This Row],[Godište]]&amp;""&amp;Tablica1[[#This Row],[Spol]]</f>
        <v/>
      </c>
      <c r="I196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97" spans="1:9" x14ac:dyDescent="0.2">
      <c r="A197" s="54"/>
      <c r="B197" s="100"/>
      <c r="C197" s="100"/>
      <c r="D197" s="100"/>
      <c r="E197" s="55"/>
      <c r="F197" s="55"/>
      <c r="G197" s="55"/>
      <c r="H197" s="56" t="str">
        <f>Tablica1[[#This Row],[Godište]]&amp;""&amp;Tablica1[[#This Row],[Spol]]</f>
        <v/>
      </c>
      <c r="I197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98" spans="1:9" x14ac:dyDescent="0.2">
      <c r="A198" s="54"/>
      <c r="B198" s="100"/>
      <c r="C198" s="100"/>
      <c r="D198" s="100"/>
      <c r="E198" s="55"/>
      <c r="F198" s="55"/>
      <c r="G198" s="55"/>
      <c r="H198" s="56" t="str">
        <f>Tablica1[[#This Row],[Godište]]&amp;""&amp;Tablica1[[#This Row],[Spol]]</f>
        <v/>
      </c>
      <c r="I198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99" spans="1:9" x14ac:dyDescent="0.2">
      <c r="A199" s="54"/>
      <c r="B199" s="100"/>
      <c r="C199" s="100"/>
      <c r="D199" s="100"/>
      <c r="E199" s="55"/>
      <c r="F199" s="55"/>
      <c r="G199" s="55"/>
      <c r="H199" s="56" t="str">
        <f>Tablica1[[#This Row],[Godište]]&amp;""&amp;Tablica1[[#This Row],[Spol]]</f>
        <v/>
      </c>
      <c r="I199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00" spans="1:9" x14ac:dyDescent="0.2">
      <c r="A200" s="54"/>
      <c r="B200" s="100"/>
      <c r="C200" s="100"/>
      <c r="D200" s="100"/>
      <c r="E200" s="55"/>
      <c r="F200" s="55"/>
      <c r="G200" s="55"/>
      <c r="H200" s="56" t="str">
        <f>Tablica1[[#This Row],[Godište]]&amp;""&amp;Tablica1[[#This Row],[Spol]]</f>
        <v/>
      </c>
      <c r="I200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01" spans="1:9" x14ac:dyDescent="0.2">
      <c r="A201" s="54"/>
      <c r="B201" s="100"/>
      <c r="C201" s="100"/>
      <c r="D201" s="100"/>
      <c r="E201" s="55"/>
      <c r="F201" s="55"/>
      <c r="G201" s="55"/>
      <c r="H201" s="56" t="str">
        <f>Tablica1[[#This Row],[Godište]]&amp;""&amp;Tablica1[[#This Row],[Spol]]</f>
        <v/>
      </c>
      <c r="I201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02" spans="1:9" x14ac:dyDescent="0.2">
      <c r="A202" s="54"/>
      <c r="B202" s="100"/>
      <c r="C202" s="100"/>
      <c r="D202" s="100"/>
      <c r="E202" s="55"/>
      <c r="F202" s="55"/>
      <c r="G202" s="55"/>
      <c r="H202" s="56" t="str">
        <f>Tablica1[[#This Row],[Godište]]&amp;""&amp;Tablica1[[#This Row],[Spol]]</f>
        <v/>
      </c>
      <c r="I202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03" spans="1:9" x14ac:dyDescent="0.2">
      <c r="A203" s="54"/>
      <c r="B203" s="100"/>
      <c r="C203" s="100"/>
      <c r="D203" s="100"/>
      <c r="E203" s="55"/>
      <c r="F203" s="55"/>
      <c r="G203" s="55"/>
      <c r="H203" s="56" t="str">
        <f>Tablica1[[#This Row],[Godište]]&amp;""&amp;Tablica1[[#This Row],[Spol]]</f>
        <v/>
      </c>
      <c r="I203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04" spans="1:9" x14ac:dyDescent="0.2">
      <c r="A204" s="54"/>
      <c r="B204" s="100"/>
      <c r="C204" s="100"/>
      <c r="D204" s="100"/>
      <c r="E204" s="55"/>
      <c r="F204" s="55"/>
      <c r="G204" s="55"/>
      <c r="H204" s="56" t="str">
        <f>Tablica1[[#This Row],[Godište]]&amp;""&amp;Tablica1[[#This Row],[Spol]]</f>
        <v/>
      </c>
      <c r="I204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05" spans="1:9" x14ac:dyDescent="0.2">
      <c r="A205" s="54"/>
      <c r="B205" s="100"/>
      <c r="C205" s="100"/>
      <c r="D205" s="100"/>
      <c r="E205" s="55"/>
      <c r="F205" s="55"/>
      <c r="G205" s="55"/>
      <c r="H205" s="56" t="str">
        <f>Tablica1[[#This Row],[Godište]]&amp;""&amp;Tablica1[[#This Row],[Spol]]</f>
        <v/>
      </c>
      <c r="I205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06" spans="1:9" x14ac:dyDescent="0.2">
      <c r="A206" s="54"/>
      <c r="B206" s="100"/>
      <c r="C206" s="100"/>
      <c r="D206" s="100"/>
      <c r="E206" s="55"/>
      <c r="F206" s="55"/>
      <c r="G206" s="55"/>
      <c r="H206" s="56" t="str">
        <f>Tablica1[[#This Row],[Godište]]&amp;""&amp;Tablica1[[#This Row],[Spol]]</f>
        <v/>
      </c>
      <c r="I206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07" spans="1:9" x14ac:dyDescent="0.2">
      <c r="A207" s="54"/>
      <c r="B207" s="100"/>
      <c r="C207" s="100"/>
      <c r="D207" s="100"/>
      <c r="E207" s="55"/>
      <c r="F207" s="55"/>
      <c r="G207" s="55"/>
      <c r="H207" s="56" t="str">
        <f>Tablica1[[#This Row],[Godište]]&amp;""&amp;Tablica1[[#This Row],[Spol]]</f>
        <v/>
      </c>
      <c r="I207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08" spans="1:9" x14ac:dyDescent="0.2">
      <c r="A208" s="54"/>
      <c r="B208" s="100"/>
      <c r="C208" s="100"/>
      <c r="D208" s="100"/>
      <c r="E208" s="55"/>
      <c r="F208" s="55"/>
      <c r="G208" s="55"/>
      <c r="H208" s="56" t="str">
        <f>Tablica1[[#This Row],[Godište]]&amp;""&amp;Tablica1[[#This Row],[Spol]]</f>
        <v/>
      </c>
      <c r="I208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09" spans="1:9" x14ac:dyDescent="0.2">
      <c r="A209" s="54"/>
      <c r="B209" s="100"/>
      <c r="C209" s="100"/>
      <c r="D209" s="100"/>
      <c r="E209" s="55"/>
      <c r="F209" s="55"/>
      <c r="G209" s="55"/>
      <c r="H209" s="56" t="str">
        <f>Tablica1[[#This Row],[Godište]]&amp;""&amp;Tablica1[[#This Row],[Spol]]</f>
        <v/>
      </c>
      <c r="I209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10" spans="1:9" x14ac:dyDescent="0.2">
      <c r="A210" s="54"/>
      <c r="B210" s="100"/>
      <c r="C210" s="100"/>
      <c r="D210" s="100"/>
      <c r="E210" s="55"/>
      <c r="F210" s="55"/>
      <c r="G210" s="55"/>
      <c r="H210" s="56" t="str">
        <f>Tablica1[[#This Row],[Godište]]&amp;""&amp;Tablica1[[#This Row],[Spol]]</f>
        <v/>
      </c>
      <c r="I210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11" spans="1:9" x14ac:dyDescent="0.2">
      <c r="A211" s="54"/>
      <c r="B211" s="100"/>
      <c r="C211" s="100"/>
      <c r="D211" s="100"/>
      <c r="E211" s="55"/>
      <c r="F211" s="55"/>
      <c r="G211" s="55"/>
      <c r="H211" s="56" t="str">
        <f>Tablica1[[#This Row],[Godište]]&amp;""&amp;Tablica1[[#This Row],[Spol]]</f>
        <v/>
      </c>
      <c r="I211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12" spans="1:9" x14ac:dyDescent="0.2">
      <c r="A212" s="54"/>
      <c r="B212" s="100"/>
      <c r="C212" s="100"/>
      <c r="D212" s="100"/>
      <c r="E212" s="55"/>
      <c r="F212" s="55"/>
      <c r="G212" s="55"/>
      <c r="H212" s="56" t="str">
        <f>Tablica1[[#This Row],[Godište]]&amp;""&amp;Tablica1[[#This Row],[Spol]]</f>
        <v/>
      </c>
      <c r="I212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13" spans="1:9" x14ac:dyDescent="0.2">
      <c r="A213" s="54"/>
      <c r="B213" s="100"/>
      <c r="C213" s="100"/>
      <c r="D213" s="100"/>
      <c r="E213" s="55"/>
      <c r="F213" s="55"/>
      <c r="G213" s="55"/>
      <c r="H213" s="56" t="str">
        <f>Tablica1[[#This Row],[Godište]]&amp;""&amp;Tablica1[[#This Row],[Spol]]</f>
        <v/>
      </c>
      <c r="I213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14" spans="1:9" x14ac:dyDescent="0.2">
      <c r="A214" s="54"/>
      <c r="B214" s="100"/>
      <c r="C214" s="100"/>
      <c r="D214" s="100"/>
      <c r="E214" s="55"/>
      <c r="F214" s="55"/>
      <c r="G214" s="55"/>
      <c r="H214" s="56" t="str">
        <f>Tablica1[[#This Row],[Godište]]&amp;""&amp;Tablica1[[#This Row],[Spol]]</f>
        <v/>
      </c>
      <c r="I214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15" spans="1:9" x14ac:dyDescent="0.2">
      <c r="A215" s="54"/>
      <c r="B215" s="100"/>
      <c r="C215" s="100"/>
      <c r="D215" s="100"/>
      <c r="E215" s="55"/>
      <c r="F215" s="55"/>
      <c r="G215" s="55"/>
      <c r="H215" s="56" t="str">
        <f>Tablica1[[#This Row],[Godište]]&amp;""&amp;Tablica1[[#This Row],[Spol]]</f>
        <v/>
      </c>
      <c r="I215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16" spans="1:9" x14ac:dyDescent="0.2">
      <c r="A216" s="54"/>
      <c r="B216" s="100"/>
      <c r="C216" s="100"/>
      <c r="D216" s="100"/>
      <c r="E216" s="55"/>
      <c r="F216" s="55"/>
      <c r="G216" s="55"/>
      <c r="H216" s="56" t="str">
        <f>Tablica1[[#This Row],[Godište]]&amp;""&amp;Tablica1[[#This Row],[Spol]]</f>
        <v/>
      </c>
      <c r="I216" s="5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17" spans="1:9" x14ac:dyDescent="0.2">
      <c r="D217" s="45">
        <f>SUBTOTAL(103,Tablica1[Klub])</f>
        <v>91</v>
      </c>
      <c r="E217" s="45">
        <f>SUBTOTAL(103,Tablica1[[100m Leptir ]])</f>
        <v>32</v>
      </c>
      <c r="F217" s="91">
        <f>SUBTOTAL(103,Tablica1[[50 Slobodno ]])</f>
        <v>86</v>
      </c>
      <c r="G217" s="91">
        <f>SUBTOTAL(103,Tablica1[200m Leđno])</f>
        <v>44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zoomScaleNormal="100" workbookViewId="0">
      <selection activeCell="P22" sqref="P22"/>
    </sheetView>
  </sheetViews>
  <sheetFormatPr defaultRowHeight="12.75" x14ac:dyDescent="0.2"/>
  <cols>
    <col min="1" max="1" width="9.140625" style="201"/>
    <col min="2" max="2" width="19.28515625" style="42" bestFit="1" customWidth="1"/>
    <col min="3" max="3" width="10.140625" style="42" customWidth="1"/>
    <col min="4" max="5" width="7" style="42" customWidth="1"/>
    <col min="6" max="6" width="15.5703125" style="42" customWidth="1"/>
    <col min="7" max="7" width="11.85546875" style="42" customWidth="1"/>
    <col min="8" max="8" width="9.140625" style="42" hidden="1" customWidth="1"/>
    <col min="9" max="9" width="9.140625" style="42" customWidth="1"/>
    <col min="10" max="12" width="9.140625" style="42" hidden="1" customWidth="1"/>
    <col min="13" max="16384" width="9.140625" style="42"/>
  </cols>
  <sheetData>
    <row r="1" spans="1:12" ht="15.75" customHeight="1" x14ac:dyDescent="0.2">
      <c r="B1" s="202" t="s">
        <v>362</v>
      </c>
      <c r="C1" s="202"/>
      <c r="D1" s="202"/>
      <c r="E1" s="202"/>
      <c r="F1" s="202"/>
      <c r="G1" s="202"/>
    </row>
    <row r="2" spans="1:12" ht="15.75" customHeight="1" x14ac:dyDescent="0.2">
      <c r="B2" s="203" t="s">
        <v>151</v>
      </c>
      <c r="C2" s="203"/>
      <c r="D2" s="203"/>
      <c r="E2" s="203"/>
      <c r="F2" s="203"/>
      <c r="G2" s="203"/>
    </row>
    <row r="4" spans="1:12" x14ac:dyDescent="0.2">
      <c r="B4" s="52" t="s">
        <v>52</v>
      </c>
      <c r="C4" s="52" t="s">
        <v>53</v>
      </c>
      <c r="D4" s="52" t="s">
        <v>54</v>
      </c>
      <c r="E4" s="52" t="s">
        <v>55</v>
      </c>
      <c r="F4" s="53" t="s">
        <v>117</v>
      </c>
      <c r="G4" s="53" t="s">
        <v>118</v>
      </c>
      <c r="H4" s="42" t="s">
        <v>56</v>
      </c>
      <c r="I4" s="42" t="s">
        <v>57</v>
      </c>
      <c r="J4" s="42" t="s">
        <v>58</v>
      </c>
      <c r="K4" s="42" t="s">
        <v>59</v>
      </c>
      <c r="L4" s="42" t="s">
        <v>60</v>
      </c>
    </row>
    <row r="5" spans="1:12" x14ac:dyDescent="0.2">
      <c r="A5" s="204">
        <v>1</v>
      </c>
      <c r="B5" s="54" t="s">
        <v>210</v>
      </c>
      <c r="C5" s="100">
        <v>2000</v>
      </c>
      <c r="D5" s="100" t="s">
        <v>7</v>
      </c>
      <c r="E5" s="157" t="s">
        <v>23</v>
      </c>
      <c r="F5" s="158" t="s">
        <v>215</v>
      </c>
      <c r="G5" s="199" t="s">
        <v>390</v>
      </c>
      <c r="H5" s="42" t="str">
        <f>Tablica11237[[#This Row],[Godište]]&amp;""&amp;Tablica11237[[#This Row],[Spol]]</f>
        <v>2000M</v>
      </c>
      <c r="I5" s="42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6" spans="1:12" x14ac:dyDescent="0.2">
      <c r="A6" s="204">
        <v>2</v>
      </c>
      <c r="B6" s="58" t="s">
        <v>186</v>
      </c>
      <c r="C6" s="101" t="s">
        <v>154</v>
      </c>
      <c r="D6" s="101" t="s">
        <v>7</v>
      </c>
      <c r="E6" s="157" t="s">
        <v>51</v>
      </c>
      <c r="F6" s="158" t="s">
        <v>305</v>
      </c>
      <c r="G6" s="199" t="s">
        <v>391</v>
      </c>
      <c r="H6" s="42" t="str">
        <f>Tablica11237[[#This Row],[Godište]]&amp;""&amp;Tablica11237[[#This Row],[Spol]]</f>
        <v>2002M</v>
      </c>
      <c r="I6" s="42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7" spans="1:12" ht="13.5" thickBot="1" x14ac:dyDescent="0.25">
      <c r="A7" s="204">
        <v>3</v>
      </c>
      <c r="B7" s="192" t="s">
        <v>289</v>
      </c>
      <c r="C7" s="193" t="s">
        <v>155</v>
      </c>
      <c r="D7" s="193" t="s">
        <v>7</v>
      </c>
      <c r="E7" s="193" t="s">
        <v>25</v>
      </c>
      <c r="F7" s="194" t="s">
        <v>290</v>
      </c>
      <c r="G7" s="200" t="s">
        <v>393</v>
      </c>
      <c r="H7" s="123" t="str">
        <f>Tablica11237[[#This Row],[Godište]]&amp;""&amp;Tablica11237[[#This Row],[Spol]]</f>
        <v>2000M</v>
      </c>
      <c r="I7" s="123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  <c r="J7" s="123"/>
      <c r="K7" s="123"/>
      <c r="L7" s="123"/>
    </row>
    <row r="8" spans="1:12" ht="13.5" thickTop="1" x14ac:dyDescent="0.2">
      <c r="A8" s="204">
        <v>4</v>
      </c>
      <c r="B8" s="54" t="s">
        <v>188</v>
      </c>
      <c r="C8" s="100" t="s">
        <v>154</v>
      </c>
      <c r="D8" s="100" t="s">
        <v>7</v>
      </c>
      <c r="E8" s="157" t="s">
        <v>51</v>
      </c>
      <c r="F8" s="158" t="s">
        <v>311</v>
      </c>
      <c r="G8" s="199" t="s">
        <v>383</v>
      </c>
      <c r="H8" s="42" t="str">
        <f>Tablica11237[[#This Row],[Godište]]&amp;""&amp;Tablica11237[[#This Row],[Spol]]</f>
        <v>2002M</v>
      </c>
      <c r="I8" s="42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9" spans="1:12" x14ac:dyDescent="0.2">
      <c r="A9" s="204">
        <v>5</v>
      </c>
      <c r="B9" s="54" t="s">
        <v>69</v>
      </c>
      <c r="C9" s="100" t="s">
        <v>158</v>
      </c>
      <c r="D9" s="100" t="s">
        <v>7</v>
      </c>
      <c r="E9" s="157" t="s">
        <v>24</v>
      </c>
      <c r="F9" s="158" t="s">
        <v>323</v>
      </c>
      <c r="G9" s="199" t="s">
        <v>389</v>
      </c>
      <c r="H9" s="42" t="str">
        <f>Tablica11237[[#This Row],[Godište]]&amp;""&amp;Tablica11237[[#This Row],[Spol]]</f>
        <v>2001M</v>
      </c>
      <c r="I9" s="42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10" spans="1:12" x14ac:dyDescent="0.2">
      <c r="A10" s="204">
        <v>6</v>
      </c>
      <c r="B10" s="54" t="s">
        <v>207</v>
      </c>
      <c r="C10" s="100">
        <v>2003</v>
      </c>
      <c r="D10" s="100" t="s">
        <v>7</v>
      </c>
      <c r="E10" s="157" t="s">
        <v>23</v>
      </c>
      <c r="F10" s="158" t="s">
        <v>214</v>
      </c>
      <c r="G10" s="199" t="s">
        <v>392</v>
      </c>
      <c r="H10" s="42" t="str">
        <f>Tablica11237[[#This Row],[Godište]]&amp;""&amp;Tablica11237[[#This Row],[Spol]]</f>
        <v>2003M</v>
      </c>
      <c r="I10" s="42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11" spans="1:12" x14ac:dyDescent="0.2">
      <c r="A11" s="204">
        <v>7</v>
      </c>
      <c r="B11" s="54" t="s">
        <v>68</v>
      </c>
      <c r="C11" s="100" t="s">
        <v>164</v>
      </c>
      <c r="D11" s="100" t="s">
        <v>7</v>
      </c>
      <c r="E11" s="157" t="s">
        <v>24</v>
      </c>
      <c r="F11" s="158" t="s">
        <v>323</v>
      </c>
      <c r="G11" s="199" t="s">
        <v>394</v>
      </c>
      <c r="H11" s="42" t="str">
        <f>Tablica11237[[#This Row],[Godište]]&amp;""&amp;Tablica11237[[#This Row],[Spol]]</f>
        <v>1999M</v>
      </c>
      <c r="I11" s="42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A1</v>
      </c>
    </row>
    <row r="12" spans="1:12" x14ac:dyDescent="0.2">
      <c r="A12" s="204">
        <v>8</v>
      </c>
      <c r="B12" s="54" t="s">
        <v>190</v>
      </c>
      <c r="C12" s="100" t="s">
        <v>158</v>
      </c>
      <c r="D12" s="100" t="s">
        <v>7</v>
      </c>
      <c r="E12" s="157" t="s">
        <v>51</v>
      </c>
      <c r="F12" s="158" t="s">
        <v>307</v>
      </c>
      <c r="G12" s="199" t="s">
        <v>381</v>
      </c>
      <c r="H12" s="42" t="str">
        <f>Tablica11237[[#This Row],[Godište]]&amp;""&amp;Tablica11237[[#This Row],[Spol]]</f>
        <v>2001M</v>
      </c>
      <c r="I12" s="50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13" spans="1:12" x14ac:dyDescent="0.2">
      <c r="A13" s="204">
        <v>9</v>
      </c>
      <c r="B13" s="54" t="s">
        <v>191</v>
      </c>
      <c r="C13" s="100" t="s">
        <v>164</v>
      </c>
      <c r="D13" s="100" t="s">
        <v>7</v>
      </c>
      <c r="E13" s="157" t="s">
        <v>51</v>
      </c>
      <c r="F13" s="158" t="s">
        <v>309</v>
      </c>
      <c r="G13" s="199" t="s">
        <v>386</v>
      </c>
      <c r="H13" s="50" t="str">
        <f>Tablica11237[[#This Row],[Godište]]&amp;""&amp;Tablica11237[[#This Row],[Spol]]</f>
        <v>1999M</v>
      </c>
      <c r="I13" s="50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A1</v>
      </c>
      <c r="J13" s="50"/>
      <c r="K13" s="50"/>
      <c r="L13" s="50"/>
    </row>
    <row r="14" spans="1:12" x14ac:dyDescent="0.2">
      <c r="A14" s="204">
        <v>10</v>
      </c>
      <c r="B14" s="54" t="s">
        <v>72</v>
      </c>
      <c r="C14" s="100" t="s">
        <v>154</v>
      </c>
      <c r="D14" s="100" t="s">
        <v>7</v>
      </c>
      <c r="E14" s="157" t="s">
        <v>24</v>
      </c>
      <c r="F14" s="158" t="s">
        <v>328</v>
      </c>
      <c r="G14" s="199" t="s">
        <v>382</v>
      </c>
      <c r="H14" s="42" t="str">
        <f>Tablica11237[[#This Row],[Godište]]&amp;""&amp;Tablica11237[[#This Row],[Spol]]</f>
        <v>2002M</v>
      </c>
      <c r="I14" s="42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15" spans="1:12" x14ac:dyDescent="0.2">
      <c r="A15" s="204">
        <v>11</v>
      </c>
      <c r="B15" s="98" t="s">
        <v>98</v>
      </c>
      <c r="C15" s="103" t="s">
        <v>155</v>
      </c>
      <c r="D15" s="101" t="s">
        <v>7</v>
      </c>
      <c r="E15" s="157" t="s">
        <v>25</v>
      </c>
      <c r="F15" s="158" t="s">
        <v>269</v>
      </c>
      <c r="G15" s="199" t="s">
        <v>377</v>
      </c>
      <c r="H15" s="50" t="str">
        <f>Tablica11237[[#This Row],[Godište]]&amp;""&amp;Tablica11237[[#This Row],[Spol]]</f>
        <v>2000M</v>
      </c>
      <c r="I15" s="50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  <c r="J15" s="50"/>
      <c r="K15" s="50"/>
      <c r="L15" s="50"/>
    </row>
    <row r="16" spans="1:12" x14ac:dyDescent="0.2">
      <c r="A16" s="204">
        <v>12</v>
      </c>
      <c r="B16" s="54" t="s">
        <v>178</v>
      </c>
      <c r="C16" s="102" t="s">
        <v>155</v>
      </c>
      <c r="D16" s="100" t="s">
        <v>7</v>
      </c>
      <c r="E16" s="157" t="s">
        <v>25</v>
      </c>
      <c r="F16" s="158" t="s">
        <v>265</v>
      </c>
      <c r="G16" s="199" t="s">
        <v>388</v>
      </c>
      <c r="H16" s="42" t="str">
        <f>Tablica11237[[#This Row],[Godište]]&amp;""&amp;Tablica11237[[#This Row],[Spol]]</f>
        <v>2000M</v>
      </c>
      <c r="I16" s="42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17" spans="1:12" x14ac:dyDescent="0.2">
      <c r="A17" s="204">
        <v>13</v>
      </c>
      <c r="B17" s="54" t="s">
        <v>320</v>
      </c>
      <c r="C17" s="100" t="s">
        <v>321</v>
      </c>
      <c r="D17" s="100" t="s">
        <v>7</v>
      </c>
      <c r="E17" s="157" t="s">
        <v>24</v>
      </c>
      <c r="F17" s="158" t="s">
        <v>216</v>
      </c>
      <c r="G17" s="199" t="s">
        <v>385</v>
      </c>
      <c r="H17" s="42" t="str">
        <f>Tablica11237[[#This Row],[Godište]]&amp;""&amp;Tablica11237[[#This Row],[Spol]]</f>
        <v>1997M</v>
      </c>
      <c r="I17" s="50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A1</v>
      </c>
    </row>
    <row r="18" spans="1:12" x14ac:dyDescent="0.2">
      <c r="A18" s="204">
        <v>14</v>
      </c>
      <c r="B18" s="54" t="s">
        <v>99</v>
      </c>
      <c r="C18" s="102" t="s">
        <v>115</v>
      </c>
      <c r="D18" s="100" t="s">
        <v>7</v>
      </c>
      <c r="E18" s="157" t="s">
        <v>25</v>
      </c>
      <c r="F18" s="158" t="s">
        <v>262</v>
      </c>
      <c r="G18" s="199" t="s">
        <v>378</v>
      </c>
      <c r="H18" s="56" t="str">
        <f>Tablica11237[[#This Row],[Godište]]&amp;""&amp;Tablica11237[[#This Row],[Spol]]</f>
        <v>2005M</v>
      </c>
      <c r="I18" s="56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19" spans="1:12" x14ac:dyDescent="0.2">
      <c r="A19" s="204">
        <v>15</v>
      </c>
      <c r="B19" s="58" t="s">
        <v>167</v>
      </c>
      <c r="C19" s="101" t="s">
        <v>155</v>
      </c>
      <c r="D19" s="100" t="s">
        <v>7</v>
      </c>
      <c r="E19" s="157" t="s">
        <v>22</v>
      </c>
      <c r="F19" s="158" t="s">
        <v>340</v>
      </c>
      <c r="G19" s="199" t="s">
        <v>375</v>
      </c>
      <c r="H19" s="42" t="str">
        <f>Tablica11237[[#This Row],[Godište]]&amp;""&amp;Tablica11237[[#This Row],[Spol]]</f>
        <v>2000M</v>
      </c>
      <c r="I19" s="42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20" spans="1:12" x14ac:dyDescent="0.2">
      <c r="A20" s="204">
        <v>16</v>
      </c>
      <c r="B20" s="42" t="s">
        <v>92</v>
      </c>
      <c r="C20" s="45">
        <v>2003</v>
      </c>
      <c r="D20" s="45" t="s">
        <v>7</v>
      </c>
      <c r="E20" s="45" t="s">
        <v>23</v>
      </c>
      <c r="F20" s="48" t="s">
        <v>66</v>
      </c>
      <c r="G20" s="199" t="s">
        <v>395</v>
      </c>
      <c r="H20" s="56" t="str">
        <f>Tablica11237[[#This Row],[Godište]]&amp;""&amp;Tablica11237[[#This Row],[Spol]]</f>
        <v>2003M</v>
      </c>
      <c r="I20" s="56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21" spans="1:12" x14ac:dyDescent="0.2">
      <c r="A21" s="204">
        <v>17</v>
      </c>
      <c r="B21" s="54" t="s">
        <v>181</v>
      </c>
      <c r="C21" s="100" t="s">
        <v>155</v>
      </c>
      <c r="D21" s="100" t="s">
        <v>7</v>
      </c>
      <c r="E21" s="157" t="s">
        <v>25</v>
      </c>
      <c r="F21" s="158" t="s">
        <v>247</v>
      </c>
      <c r="G21" s="199" t="s">
        <v>380</v>
      </c>
      <c r="H21" s="42" t="str">
        <f>Tablica11237[[#This Row],[Godište]]&amp;""&amp;Tablica11237[[#This Row],[Spol]]</f>
        <v>2000M</v>
      </c>
      <c r="I21" s="42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22" spans="1:12" x14ac:dyDescent="0.2">
      <c r="A22" s="204">
        <v>18</v>
      </c>
      <c r="B22" s="54" t="s">
        <v>108</v>
      </c>
      <c r="C22" s="100" t="s">
        <v>115</v>
      </c>
      <c r="D22" s="100" t="s">
        <v>7</v>
      </c>
      <c r="E22" s="157" t="s">
        <v>22</v>
      </c>
      <c r="F22" s="158" t="s">
        <v>66</v>
      </c>
      <c r="G22" s="199" t="s">
        <v>384</v>
      </c>
      <c r="H22" s="42" t="str">
        <f>Tablica11237[[#This Row],[Godište]]&amp;""&amp;Tablica11237[[#This Row],[Spol]]</f>
        <v>2005M</v>
      </c>
      <c r="I22" s="42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23" spans="1:12" x14ac:dyDescent="0.2">
      <c r="A23" s="204">
        <v>19</v>
      </c>
      <c r="B23" s="54" t="s">
        <v>176</v>
      </c>
      <c r="C23" s="100">
        <v>2005</v>
      </c>
      <c r="D23" s="100" t="s">
        <v>7</v>
      </c>
      <c r="E23" s="157" t="s">
        <v>23</v>
      </c>
      <c r="F23" s="158" t="s">
        <v>216</v>
      </c>
      <c r="G23" s="199" t="s">
        <v>387</v>
      </c>
      <c r="H23" s="42" t="str">
        <f>Tablica11237[[#This Row],[Godište]]&amp;""&amp;Tablica11237[[#This Row],[Spol]]</f>
        <v>2005M</v>
      </c>
      <c r="I23" s="42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24" spans="1:12" x14ac:dyDescent="0.2">
      <c r="A24" s="204">
        <v>20</v>
      </c>
      <c r="B24" s="54" t="s">
        <v>73</v>
      </c>
      <c r="C24" s="100" t="s">
        <v>114</v>
      </c>
      <c r="D24" s="100" t="s">
        <v>7</v>
      </c>
      <c r="E24" s="157" t="s">
        <v>24</v>
      </c>
      <c r="F24" s="158" t="s">
        <v>329</v>
      </c>
      <c r="G24" s="199" t="s">
        <v>376</v>
      </c>
      <c r="H24" s="42" t="str">
        <f>Tablica11237[[#This Row],[Godište]]&amp;""&amp;Tablica11237[[#This Row],[Spol]]</f>
        <v>2004M</v>
      </c>
      <c r="I24" s="42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25" spans="1:12" x14ac:dyDescent="0.2">
      <c r="A25" s="204">
        <v>21</v>
      </c>
      <c r="B25" s="54" t="s">
        <v>182</v>
      </c>
      <c r="C25" s="100" t="s">
        <v>115</v>
      </c>
      <c r="D25" s="100" t="s">
        <v>7</v>
      </c>
      <c r="E25" s="157" t="s">
        <v>25</v>
      </c>
      <c r="F25" s="158" t="s">
        <v>283</v>
      </c>
      <c r="G25" s="199" t="s">
        <v>374</v>
      </c>
      <c r="H25" s="42" t="str">
        <f>Tablica11237[[#This Row],[Godište]]&amp;""&amp;Tablica11237[[#This Row],[Spol]]</f>
        <v>2005M</v>
      </c>
      <c r="I25" s="42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26" spans="1:12" x14ac:dyDescent="0.2">
      <c r="A26" s="204">
        <v>22</v>
      </c>
      <c r="B26" s="54" t="s">
        <v>277</v>
      </c>
      <c r="C26" s="102" t="s">
        <v>164</v>
      </c>
      <c r="D26" s="100" t="s">
        <v>7</v>
      </c>
      <c r="E26" s="157" t="s">
        <v>25</v>
      </c>
      <c r="F26" s="158" t="s">
        <v>278</v>
      </c>
      <c r="G26" s="199" t="s">
        <v>379</v>
      </c>
      <c r="H26" s="42" t="str">
        <f>Tablica11237[[#This Row],[Godište]]&amp;""&amp;Tablica11237[[#This Row],[Spol]]</f>
        <v>1999M</v>
      </c>
      <c r="I26" s="42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A1</v>
      </c>
    </row>
    <row r="27" spans="1:12" x14ac:dyDescent="0.2">
      <c r="A27" s="204">
        <v>23</v>
      </c>
      <c r="B27" s="54" t="s">
        <v>165</v>
      </c>
      <c r="C27" s="100" t="s">
        <v>164</v>
      </c>
      <c r="D27" s="100" t="s">
        <v>7</v>
      </c>
      <c r="E27" s="157" t="s">
        <v>22</v>
      </c>
      <c r="F27" s="158" t="s">
        <v>337</v>
      </c>
      <c r="G27" s="199" t="s">
        <v>379</v>
      </c>
      <c r="H27" s="42" t="str">
        <f>Tablica11237[[#This Row],[Godište]]&amp;""&amp;Tablica11237[[#This Row],[Spol]]</f>
        <v>1999M</v>
      </c>
      <c r="I27" s="42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A1</v>
      </c>
    </row>
    <row r="28" spans="1:12" x14ac:dyDescent="0.2">
      <c r="A28" s="204">
        <v>24</v>
      </c>
      <c r="B28" s="54" t="s">
        <v>267</v>
      </c>
      <c r="C28" s="100" t="s">
        <v>164</v>
      </c>
      <c r="D28" s="100" t="s">
        <v>7</v>
      </c>
      <c r="E28" s="157" t="s">
        <v>25</v>
      </c>
      <c r="F28" s="158" t="s">
        <v>216</v>
      </c>
      <c r="G28" s="199" t="s">
        <v>379</v>
      </c>
      <c r="H28" s="50" t="str">
        <f>Tablica11237[[#This Row],[Godište]]&amp;""&amp;Tablica11237[[#This Row],[Spol]]</f>
        <v>1999M</v>
      </c>
      <c r="I28" s="50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A1</v>
      </c>
      <c r="J28" s="50"/>
      <c r="K28" s="50"/>
      <c r="L28" s="50"/>
    </row>
  </sheetData>
  <mergeCells count="2">
    <mergeCell ref="B1:G1"/>
    <mergeCell ref="B2:G2"/>
  </mergeCells>
  <pageMargins left="0.70866141732283472" right="0.70866141732283472" top="0.28999999999999998" bottom="0.18" header="0.18" footer="0.16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List1!$A$1:$A$12</xm:f>
          </x14:formula1>
          <xm:sqref>B2:G2</xm:sqref>
        </x14:dataValidation>
        <x14:dataValidation type="list" allowBlank="1" showInputMessage="1" showErrorMessage="1">
          <x14:formula1>
            <xm:f>List1!$A$15:$A$20</xm:f>
          </x14:formula1>
          <xm:sqref>B1:G1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110" zoomScaleNormal="110" workbookViewId="0">
      <selection activeCell="G31" sqref="G31"/>
    </sheetView>
  </sheetViews>
  <sheetFormatPr defaultRowHeight="12.75" x14ac:dyDescent="0.2"/>
  <cols>
    <col min="1" max="1" width="9.140625" style="201"/>
    <col min="2" max="2" width="19.28515625" style="42" bestFit="1" customWidth="1"/>
    <col min="3" max="3" width="10.140625" style="42" customWidth="1"/>
    <col min="4" max="5" width="7" style="42" customWidth="1"/>
    <col min="6" max="6" width="15.5703125" style="42" customWidth="1"/>
    <col min="7" max="7" width="11.85546875" style="42" customWidth="1"/>
    <col min="8" max="8" width="9.140625" style="42" hidden="1" customWidth="1"/>
    <col min="9" max="9" width="9.140625" style="42" customWidth="1"/>
    <col min="10" max="12" width="9.140625" style="42" hidden="1" customWidth="1"/>
    <col min="13" max="16384" width="9.140625" style="42"/>
  </cols>
  <sheetData>
    <row r="1" spans="1:12" ht="15.75" customHeight="1" x14ac:dyDescent="0.2">
      <c r="B1" s="202" t="s">
        <v>365</v>
      </c>
      <c r="C1" s="202"/>
      <c r="D1" s="202"/>
      <c r="E1" s="202"/>
      <c r="F1" s="202"/>
      <c r="G1" s="202"/>
    </row>
    <row r="2" spans="1:12" ht="15.75" customHeight="1" x14ac:dyDescent="0.2">
      <c r="B2" s="203" t="s">
        <v>152</v>
      </c>
      <c r="C2" s="203"/>
      <c r="D2" s="203"/>
      <c r="E2" s="203"/>
      <c r="F2" s="203"/>
      <c r="G2" s="203"/>
    </row>
    <row r="4" spans="1:12" x14ac:dyDescent="0.2">
      <c r="B4" s="52" t="s">
        <v>52</v>
      </c>
      <c r="C4" s="52" t="s">
        <v>53</v>
      </c>
      <c r="D4" s="209" t="s">
        <v>54</v>
      </c>
      <c r="E4" s="52" t="s">
        <v>55</v>
      </c>
      <c r="F4" s="53" t="s">
        <v>117</v>
      </c>
      <c r="G4" s="210" t="s">
        <v>118</v>
      </c>
      <c r="H4" s="42" t="s">
        <v>56</v>
      </c>
      <c r="I4" s="42" t="s">
        <v>57</v>
      </c>
      <c r="J4" s="42" t="s">
        <v>58</v>
      </c>
      <c r="K4" s="42" t="s">
        <v>59</v>
      </c>
      <c r="L4" s="42" t="s">
        <v>60</v>
      </c>
    </row>
    <row r="5" spans="1:12" x14ac:dyDescent="0.2">
      <c r="A5" s="204">
        <v>1</v>
      </c>
      <c r="B5" s="76" t="s">
        <v>194</v>
      </c>
      <c r="C5" s="78" t="s">
        <v>158</v>
      </c>
      <c r="D5" s="78" t="s">
        <v>6</v>
      </c>
      <c r="E5" s="79" t="s">
        <v>51</v>
      </c>
      <c r="F5" s="76" t="s">
        <v>315</v>
      </c>
      <c r="G5" s="198" t="s">
        <v>400</v>
      </c>
      <c r="H5" s="42" t="str">
        <f>Tablica112375[[#This Row],[Godište]]&amp;""&amp;Tablica112375[[#This Row],[Spol]]</f>
        <v>2001Ž</v>
      </c>
      <c r="I5" s="42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A2</v>
      </c>
    </row>
    <row r="6" spans="1:12" x14ac:dyDescent="0.2">
      <c r="A6" s="204">
        <v>2</v>
      </c>
      <c r="B6" s="75" t="s">
        <v>254</v>
      </c>
      <c r="C6" s="74" t="s">
        <v>154</v>
      </c>
      <c r="D6" s="74" t="s">
        <v>6</v>
      </c>
      <c r="E6" s="74" t="s">
        <v>23</v>
      </c>
      <c r="F6" s="76" t="s">
        <v>255</v>
      </c>
      <c r="G6" s="198" t="s">
        <v>401</v>
      </c>
      <c r="H6" s="42" t="str">
        <f>Tablica112375[[#This Row],[Godište]]&amp;""&amp;Tablica112375[[#This Row],[Spol]]</f>
        <v>2002Ž</v>
      </c>
      <c r="I6" s="42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B2</v>
      </c>
    </row>
    <row r="7" spans="1:12" ht="13.5" thickBot="1" x14ac:dyDescent="0.25">
      <c r="A7" s="204">
        <v>3</v>
      </c>
      <c r="B7" s="195" t="s">
        <v>113</v>
      </c>
      <c r="C7" s="196" t="s">
        <v>114</v>
      </c>
      <c r="D7" s="196" t="s">
        <v>6</v>
      </c>
      <c r="E7" s="197" t="s">
        <v>51</v>
      </c>
      <c r="F7" s="195" t="s">
        <v>313</v>
      </c>
      <c r="G7" s="200" t="s">
        <v>402</v>
      </c>
      <c r="H7" s="123" t="str">
        <f>Tablica112375[[#This Row],[Godište]]&amp;""&amp;Tablica112375[[#This Row],[Spol]]</f>
        <v>2004Ž</v>
      </c>
      <c r="I7" s="123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C2</v>
      </c>
      <c r="J7" s="123"/>
      <c r="K7" s="123"/>
      <c r="L7" s="123"/>
    </row>
    <row r="8" spans="1:12" ht="13.5" thickTop="1" x14ac:dyDescent="0.2">
      <c r="A8" s="204">
        <v>4</v>
      </c>
      <c r="B8" s="80" t="s">
        <v>65</v>
      </c>
      <c r="C8" s="112">
        <v>2001</v>
      </c>
      <c r="D8" s="112" t="s">
        <v>6</v>
      </c>
      <c r="E8" s="81" t="s">
        <v>24</v>
      </c>
      <c r="F8" s="80" t="s">
        <v>216</v>
      </c>
      <c r="G8" s="198" t="s">
        <v>403</v>
      </c>
      <c r="H8" s="42" t="str">
        <f>Tablica112375[[#This Row],[Godište]]&amp;""&amp;Tablica112375[[#This Row],[Spol]]</f>
        <v>2001Ž</v>
      </c>
      <c r="I8" s="42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A2</v>
      </c>
    </row>
    <row r="9" spans="1:12" x14ac:dyDescent="0.2">
      <c r="A9" s="204">
        <v>5</v>
      </c>
      <c r="B9" s="80" t="s">
        <v>100</v>
      </c>
      <c r="C9" s="112" t="s">
        <v>154</v>
      </c>
      <c r="D9" s="112" t="s">
        <v>6</v>
      </c>
      <c r="E9" s="81" t="s">
        <v>25</v>
      </c>
      <c r="F9" s="80" t="s">
        <v>292</v>
      </c>
      <c r="G9" s="198" t="s">
        <v>399</v>
      </c>
      <c r="H9" s="42" t="str">
        <f>Tablica112375[[#This Row],[Godište]]&amp;""&amp;Tablica112375[[#This Row],[Spol]]</f>
        <v>2002Ž</v>
      </c>
      <c r="I9" s="42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B2</v>
      </c>
    </row>
    <row r="10" spans="1:12" x14ac:dyDescent="0.2">
      <c r="A10" s="204">
        <v>6</v>
      </c>
      <c r="B10" s="80" t="s">
        <v>102</v>
      </c>
      <c r="C10" s="112" t="s">
        <v>158</v>
      </c>
      <c r="D10" s="112" t="s">
        <v>6</v>
      </c>
      <c r="E10" s="81" t="s">
        <v>22</v>
      </c>
      <c r="F10" s="80" t="s">
        <v>66</v>
      </c>
      <c r="G10" s="198" t="s">
        <v>396</v>
      </c>
      <c r="H10" s="42" t="str">
        <f>Tablica112375[[#This Row],[Godište]]&amp;""&amp;Tablica112375[[#This Row],[Spol]]</f>
        <v>2001Ž</v>
      </c>
      <c r="I10" s="42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A2</v>
      </c>
    </row>
    <row r="11" spans="1:12" x14ac:dyDescent="0.2">
      <c r="A11" s="204">
        <v>7</v>
      </c>
      <c r="B11" s="80" t="s">
        <v>294</v>
      </c>
      <c r="C11" s="112" t="s">
        <v>121</v>
      </c>
      <c r="D11" s="112" t="s">
        <v>6</v>
      </c>
      <c r="E11" s="81" t="s">
        <v>25</v>
      </c>
      <c r="F11" s="80" t="s">
        <v>295</v>
      </c>
      <c r="G11" s="198" t="s">
        <v>398</v>
      </c>
      <c r="H11" s="42" t="str">
        <f>Tablica112375[[#This Row],[Godište]]&amp;""&amp;Tablica112375[[#This Row],[Spol]]</f>
        <v>2006Ž</v>
      </c>
      <c r="I11" s="42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D2</v>
      </c>
    </row>
    <row r="12" spans="1:12" x14ac:dyDescent="0.2">
      <c r="A12" s="204">
        <v>8</v>
      </c>
      <c r="B12" s="80" t="s">
        <v>177</v>
      </c>
      <c r="C12" s="112" t="s">
        <v>121</v>
      </c>
      <c r="D12" s="112" t="s">
        <v>6</v>
      </c>
      <c r="E12" s="81" t="s">
        <v>23</v>
      </c>
      <c r="F12" s="80" t="s">
        <v>247</v>
      </c>
      <c r="G12" s="198" t="s">
        <v>397</v>
      </c>
      <c r="H12" s="42" t="str">
        <f>Tablica112375[[#This Row],[Godište]]&amp;""&amp;Tablica112375[[#This Row],[Spol]]</f>
        <v>2006Ž</v>
      </c>
      <c r="I12" s="42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D2</v>
      </c>
    </row>
    <row r="13" spans="1:12" x14ac:dyDescent="0.2">
      <c r="A13" s="204">
        <v>9</v>
      </c>
      <c r="B13" s="211" t="s">
        <v>301</v>
      </c>
      <c r="C13" s="212" t="s">
        <v>114</v>
      </c>
      <c r="D13" s="212" t="s">
        <v>6</v>
      </c>
      <c r="E13" s="212" t="s">
        <v>25</v>
      </c>
      <c r="F13" s="80" t="s">
        <v>302</v>
      </c>
      <c r="G13" s="198" t="s">
        <v>379</v>
      </c>
      <c r="H13" s="50" t="str">
        <f>Tablica112375[[#This Row],[Godište]]&amp;""&amp;Tablica112375[[#This Row],[Spol]]</f>
        <v>2004Ž</v>
      </c>
      <c r="I13" s="50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C2</v>
      </c>
      <c r="J13" s="50"/>
      <c r="K13" s="50"/>
      <c r="L13" s="50"/>
    </row>
  </sheetData>
  <mergeCells count="2">
    <mergeCell ref="B1:G1"/>
    <mergeCell ref="B2:G2"/>
  </mergeCells>
  <pageMargins left="0.70866141732283472" right="0.70866141732283472" top="0.35" bottom="0.38" header="0.23" footer="0.22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List1!$A$1:$A$12</xm:f>
          </x14:formula1>
          <xm:sqref>B2:G2</xm:sqref>
        </x14:dataValidation>
        <x14:dataValidation type="list" allowBlank="1" showInputMessage="1" showErrorMessage="1">
          <x14:formula1>
            <xm:f>List1!$A$15:$A$20</xm:f>
          </x14:formula1>
          <xm:sqref>B1:G1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workbookViewId="0">
      <selection activeCell="R18" sqref="R18"/>
    </sheetView>
  </sheetViews>
  <sheetFormatPr defaultRowHeight="12.75" x14ac:dyDescent="0.2"/>
  <cols>
    <col min="1" max="1" width="9.140625" style="201"/>
    <col min="2" max="2" width="19.28515625" style="42" bestFit="1" customWidth="1"/>
    <col min="3" max="3" width="10.140625" style="45" customWidth="1"/>
    <col min="4" max="5" width="7" style="45" customWidth="1"/>
    <col min="6" max="6" width="15.5703125" style="42" customWidth="1"/>
    <col min="7" max="7" width="11.85546875" style="42" customWidth="1"/>
    <col min="8" max="8" width="9.140625" style="42" hidden="1" customWidth="1"/>
    <col min="9" max="9" width="9.140625" style="42" customWidth="1"/>
    <col min="10" max="12" width="9.140625" style="42" hidden="1" customWidth="1"/>
    <col min="13" max="16384" width="9.140625" style="42"/>
  </cols>
  <sheetData>
    <row r="1" spans="1:12" ht="15.75" customHeight="1" x14ac:dyDescent="0.2">
      <c r="B1" s="202" t="s">
        <v>362</v>
      </c>
      <c r="C1" s="202"/>
      <c r="D1" s="202"/>
      <c r="E1" s="202"/>
      <c r="F1" s="202"/>
      <c r="G1" s="202"/>
    </row>
    <row r="2" spans="1:12" ht="15.75" customHeight="1" x14ac:dyDescent="0.2">
      <c r="B2" s="203" t="s">
        <v>151</v>
      </c>
      <c r="C2" s="203"/>
      <c r="D2" s="203"/>
      <c r="E2" s="203"/>
      <c r="F2" s="203"/>
      <c r="G2" s="203"/>
    </row>
    <row r="4" spans="1:12" x14ac:dyDescent="0.2">
      <c r="B4" s="52" t="s">
        <v>52</v>
      </c>
      <c r="C4" s="87" t="s">
        <v>53</v>
      </c>
      <c r="D4" s="87" t="s">
        <v>54</v>
      </c>
      <c r="E4" s="87" t="s">
        <v>55</v>
      </c>
      <c r="F4" s="53" t="s">
        <v>117</v>
      </c>
      <c r="G4" s="205" t="s">
        <v>118</v>
      </c>
      <c r="H4" s="42" t="s">
        <v>56</v>
      </c>
      <c r="I4" s="42" t="s">
        <v>57</v>
      </c>
      <c r="J4" s="42" t="s">
        <v>58</v>
      </c>
      <c r="K4" s="42" t="s">
        <v>59</v>
      </c>
      <c r="L4" s="42" t="s">
        <v>60</v>
      </c>
    </row>
    <row r="5" spans="1:12" x14ac:dyDescent="0.2">
      <c r="A5" s="204">
        <v>1</v>
      </c>
      <c r="B5" s="54" t="s">
        <v>317</v>
      </c>
      <c r="C5" s="100" t="s">
        <v>318</v>
      </c>
      <c r="D5" s="100" t="s">
        <v>7</v>
      </c>
      <c r="E5" s="100" t="s">
        <v>24</v>
      </c>
      <c r="F5" s="54" t="s">
        <v>319</v>
      </c>
      <c r="G5" s="206" t="s">
        <v>455</v>
      </c>
      <c r="H5" s="56" t="str">
        <f>Tablica1123756[[#This Row],[Godište]]&amp;""&amp;Tablica1123756[[#This Row],[Spol]]</f>
        <v>1996M</v>
      </c>
      <c r="I5" s="56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A1</v>
      </c>
    </row>
    <row r="6" spans="1:12" x14ac:dyDescent="0.2">
      <c r="A6" s="204">
        <v>2</v>
      </c>
      <c r="B6" s="76" t="s">
        <v>186</v>
      </c>
      <c r="C6" s="78" t="s">
        <v>154</v>
      </c>
      <c r="D6" s="78" t="s">
        <v>7</v>
      </c>
      <c r="E6" s="79" t="s">
        <v>51</v>
      </c>
      <c r="F6" s="76" t="s">
        <v>306</v>
      </c>
      <c r="G6" s="198" t="s">
        <v>446</v>
      </c>
      <c r="H6" s="50" t="str">
        <f>Tablica1123756[[#This Row],[Godište]]&amp;""&amp;Tablica1123756[[#This Row],[Spol]]</f>
        <v>2002M</v>
      </c>
      <c r="I6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C1</v>
      </c>
    </row>
    <row r="7" spans="1:12" ht="13.5" thickBot="1" x14ac:dyDescent="0.25">
      <c r="A7" s="204">
        <v>3</v>
      </c>
      <c r="B7" s="192" t="s">
        <v>210</v>
      </c>
      <c r="C7" s="193">
        <v>2000</v>
      </c>
      <c r="D7" s="193" t="s">
        <v>7</v>
      </c>
      <c r="E7" s="193" t="s">
        <v>23</v>
      </c>
      <c r="F7" s="192" t="s">
        <v>224</v>
      </c>
      <c r="G7" s="207" t="s">
        <v>454</v>
      </c>
      <c r="H7" s="208" t="str">
        <f>Tablica1123756[[#This Row],[Godište]]&amp;""&amp;Tablica1123756[[#This Row],[Spol]]</f>
        <v>2000M</v>
      </c>
      <c r="I7" s="208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  <c r="J7" s="123"/>
      <c r="K7" s="123"/>
      <c r="L7" s="123"/>
    </row>
    <row r="8" spans="1:12" ht="13.5" thickTop="1" x14ac:dyDescent="0.2">
      <c r="A8" s="204">
        <v>4</v>
      </c>
      <c r="B8" s="54" t="s">
        <v>188</v>
      </c>
      <c r="C8" s="100" t="s">
        <v>154</v>
      </c>
      <c r="D8" s="100" t="s">
        <v>7</v>
      </c>
      <c r="E8" s="100" t="s">
        <v>51</v>
      </c>
      <c r="F8" s="54" t="s">
        <v>312</v>
      </c>
      <c r="G8" s="206" t="s">
        <v>452</v>
      </c>
      <c r="H8" s="56" t="str">
        <f>Tablica1123756[[#This Row],[Godište]]&amp;""&amp;Tablica1123756[[#This Row],[Spol]]</f>
        <v>2002M</v>
      </c>
      <c r="I8" s="56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C1</v>
      </c>
    </row>
    <row r="9" spans="1:12" x14ac:dyDescent="0.2">
      <c r="A9" s="204">
        <v>5</v>
      </c>
      <c r="B9" s="54" t="s">
        <v>67</v>
      </c>
      <c r="C9" s="100" t="s">
        <v>163</v>
      </c>
      <c r="D9" s="100" t="s">
        <v>7</v>
      </c>
      <c r="E9" s="100" t="s">
        <v>24</v>
      </c>
      <c r="F9" s="54" t="s">
        <v>322</v>
      </c>
      <c r="G9" s="206" t="s">
        <v>450</v>
      </c>
      <c r="H9" s="56" t="str">
        <f>Tablica1123756[[#This Row],[Godište]]&amp;""&amp;Tablica1123756[[#This Row],[Spol]]</f>
        <v>1998M</v>
      </c>
      <c r="I9" s="56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A1</v>
      </c>
    </row>
    <row r="10" spans="1:12" x14ac:dyDescent="0.2">
      <c r="A10" s="204">
        <v>6</v>
      </c>
      <c r="B10" s="54" t="s">
        <v>178</v>
      </c>
      <c r="C10" s="100" t="s">
        <v>155</v>
      </c>
      <c r="D10" s="100" t="s">
        <v>7</v>
      </c>
      <c r="E10" s="100" t="s">
        <v>25</v>
      </c>
      <c r="F10" s="54" t="s">
        <v>266</v>
      </c>
      <c r="G10" s="206" t="s">
        <v>306</v>
      </c>
      <c r="H10" s="56" t="str">
        <f>Tablica1123756[[#This Row],[Godište]]&amp;""&amp;Tablica1123756[[#This Row],[Spol]]</f>
        <v>2000M</v>
      </c>
      <c r="I10" s="56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11" spans="1:12" x14ac:dyDescent="0.2">
      <c r="A11" s="204">
        <v>7</v>
      </c>
      <c r="B11" s="54" t="s">
        <v>259</v>
      </c>
      <c r="C11" s="100" t="s">
        <v>163</v>
      </c>
      <c r="D11" s="100" t="s">
        <v>7</v>
      </c>
      <c r="E11" s="100" t="s">
        <v>25</v>
      </c>
      <c r="F11" s="54" t="s">
        <v>260</v>
      </c>
      <c r="G11" s="206" t="s">
        <v>453</v>
      </c>
      <c r="H11" s="56" t="str">
        <f>Tablica1123756[[#This Row],[Godište]]&amp;""&amp;Tablica1123756[[#This Row],[Spol]]</f>
        <v>1998M</v>
      </c>
      <c r="I11" s="56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A1</v>
      </c>
    </row>
    <row r="12" spans="1:12" x14ac:dyDescent="0.2">
      <c r="A12" s="204">
        <v>8</v>
      </c>
      <c r="B12" s="76" t="s">
        <v>68</v>
      </c>
      <c r="C12" s="78" t="s">
        <v>164</v>
      </c>
      <c r="D12" s="78" t="s">
        <v>7</v>
      </c>
      <c r="E12" s="79" t="s">
        <v>24</v>
      </c>
      <c r="F12" s="76" t="s">
        <v>324</v>
      </c>
      <c r="G12" s="198" t="s">
        <v>449</v>
      </c>
      <c r="H12" s="50" t="str">
        <f>Tablica1123756[[#This Row],[Godište]]&amp;""&amp;Tablica1123756[[#This Row],[Spol]]</f>
        <v>1999M</v>
      </c>
      <c r="I12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A1</v>
      </c>
    </row>
    <row r="13" spans="1:12" x14ac:dyDescent="0.2">
      <c r="A13" s="204">
        <v>9</v>
      </c>
      <c r="B13" s="76" t="s">
        <v>69</v>
      </c>
      <c r="C13" s="78" t="s">
        <v>158</v>
      </c>
      <c r="D13" s="78" t="s">
        <v>7</v>
      </c>
      <c r="E13" s="79" t="s">
        <v>24</v>
      </c>
      <c r="F13" s="76" t="s">
        <v>325</v>
      </c>
      <c r="G13" s="198" t="s">
        <v>441</v>
      </c>
      <c r="H13" s="50" t="str">
        <f>Tablica1123756[[#This Row],[Godište]]&amp;""&amp;Tablica1123756[[#This Row],[Spol]]</f>
        <v>2001M</v>
      </c>
      <c r="I13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14" spans="1:12" x14ac:dyDescent="0.2">
      <c r="A14" s="204">
        <v>10</v>
      </c>
      <c r="B14" s="54" t="s">
        <v>289</v>
      </c>
      <c r="C14" s="100" t="s">
        <v>155</v>
      </c>
      <c r="D14" s="100" t="s">
        <v>7</v>
      </c>
      <c r="E14" s="100" t="s">
        <v>25</v>
      </c>
      <c r="F14" s="54" t="s">
        <v>291</v>
      </c>
      <c r="G14" s="206" t="s">
        <v>451</v>
      </c>
      <c r="H14" s="56" t="str">
        <f>Tablica1123756[[#This Row],[Godište]]&amp;""&amp;Tablica1123756[[#This Row],[Spol]]</f>
        <v>2000M</v>
      </c>
      <c r="I14" s="56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15" spans="1:12" x14ac:dyDescent="0.2">
      <c r="A15" s="204">
        <v>11</v>
      </c>
      <c r="B15" s="75" t="s">
        <v>320</v>
      </c>
      <c r="C15" s="74" t="s">
        <v>321</v>
      </c>
      <c r="D15" s="74" t="s">
        <v>7</v>
      </c>
      <c r="E15" s="74" t="s">
        <v>24</v>
      </c>
      <c r="F15" s="76" t="s">
        <v>322</v>
      </c>
      <c r="G15" s="198" t="s">
        <v>324</v>
      </c>
      <c r="H15" s="42" t="str">
        <f>Tablica1123756[[#This Row],[Godište]]&amp;""&amp;Tablica1123756[[#This Row],[Spol]]</f>
        <v>1997M</v>
      </c>
      <c r="I15" s="42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A1</v>
      </c>
    </row>
    <row r="16" spans="1:12" x14ac:dyDescent="0.2">
      <c r="A16" s="204">
        <v>12</v>
      </c>
      <c r="B16" s="76" t="s">
        <v>72</v>
      </c>
      <c r="C16" s="78" t="s">
        <v>154</v>
      </c>
      <c r="D16" s="78" t="s">
        <v>7</v>
      </c>
      <c r="E16" s="79" t="s">
        <v>24</v>
      </c>
      <c r="F16" s="76" t="s">
        <v>227</v>
      </c>
      <c r="G16" s="198" t="s">
        <v>268</v>
      </c>
      <c r="H16" s="50" t="str">
        <f>Tablica1123756[[#This Row],[Godište]]&amp;""&amp;Tablica1123756[[#This Row],[Spol]]</f>
        <v>2002M</v>
      </c>
      <c r="I16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C1</v>
      </c>
    </row>
    <row r="17" spans="1:12" x14ac:dyDescent="0.2">
      <c r="A17" s="204">
        <v>13</v>
      </c>
      <c r="B17" s="76" t="s">
        <v>190</v>
      </c>
      <c r="C17" s="78" t="s">
        <v>158</v>
      </c>
      <c r="D17" s="78" t="s">
        <v>7</v>
      </c>
      <c r="E17" s="79" t="s">
        <v>51</v>
      </c>
      <c r="F17" s="76" t="s">
        <v>308</v>
      </c>
      <c r="G17" s="198" t="s">
        <v>439</v>
      </c>
      <c r="H17" s="50" t="str">
        <f>Tablica1123756[[#This Row],[Godište]]&amp;""&amp;Tablica1123756[[#This Row],[Spol]]</f>
        <v>2001M</v>
      </c>
      <c r="I17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18" spans="1:12" x14ac:dyDescent="0.2">
      <c r="A18" s="204">
        <v>14</v>
      </c>
      <c r="B18" s="76" t="s">
        <v>98</v>
      </c>
      <c r="C18" s="78" t="s">
        <v>155</v>
      </c>
      <c r="D18" s="78" t="s">
        <v>7</v>
      </c>
      <c r="E18" s="79" t="s">
        <v>25</v>
      </c>
      <c r="F18" s="76" t="s">
        <v>270</v>
      </c>
      <c r="G18" s="198" t="s">
        <v>447</v>
      </c>
      <c r="H18" s="50" t="str">
        <f>Tablica1123756[[#This Row],[Godište]]&amp;""&amp;Tablica1123756[[#This Row],[Spol]]</f>
        <v>2000M</v>
      </c>
      <c r="I18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19" spans="1:12" x14ac:dyDescent="0.2">
      <c r="A19" s="204">
        <v>15</v>
      </c>
      <c r="B19" s="76" t="s">
        <v>107</v>
      </c>
      <c r="C19" s="78" t="s">
        <v>158</v>
      </c>
      <c r="D19" s="78" t="s">
        <v>7</v>
      </c>
      <c r="E19" s="79" t="s">
        <v>22</v>
      </c>
      <c r="F19" s="76" t="s">
        <v>338</v>
      </c>
      <c r="G19" s="198" t="s">
        <v>444</v>
      </c>
      <c r="H19" s="50" t="str">
        <f>Tablica1123756[[#This Row],[Godište]]&amp;""&amp;Tablica1123756[[#This Row],[Spol]]</f>
        <v>2001M</v>
      </c>
      <c r="I19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20" spans="1:12" x14ac:dyDescent="0.2">
      <c r="A20" s="204">
        <v>16</v>
      </c>
      <c r="B20" s="76" t="s">
        <v>191</v>
      </c>
      <c r="C20" s="78" t="s">
        <v>164</v>
      </c>
      <c r="D20" s="78" t="s">
        <v>7</v>
      </c>
      <c r="E20" s="79" t="s">
        <v>51</v>
      </c>
      <c r="F20" s="76" t="s">
        <v>310</v>
      </c>
      <c r="G20" s="198" t="s">
        <v>435</v>
      </c>
      <c r="H20" s="50" t="str">
        <f>Tablica1123756[[#This Row],[Godište]]&amp;""&amp;Tablica1123756[[#This Row],[Spol]]</f>
        <v>1999M</v>
      </c>
      <c r="I20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A1</v>
      </c>
    </row>
    <row r="21" spans="1:12" x14ac:dyDescent="0.2">
      <c r="A21" s="204">
        <v>17</v>
      </c>
      <c r="B21" s="76" t="s">
        <v>207</v>
      </c>
      <c r="C21" s="78">
        <v>2003</v>
      </c>
      <c r="D21" s="78" t="s">
        <v>7</v>
      </c>
      <c r="E21" s="79" t="s">
        <v>23</v>
      </c>
      <c r="F21" s="76" t="s">
        <v>220</v>
      </c>
      <c r="G21" s="198" t="s">
        <v>448</v>
      </c>
      <c r="H21" s="50" t="str">
        <f>Tablica1123756[[#This Row],[Godište]]&amp;""&amp;Tablica1123756[[#This Row],[Spol]]</f>
        <v>2003M</v>
      </c>
      <c r="I21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C1</v>
      </c>
    </row>
    <row r="22" spans="1:12" x14ac:dyDescent="0.2">
      <c r="A22" s="204">
        <v>18</v>
      </c>
      <c r="B22" s="76" t="s">
        <v>167</v>
      </c>
      <c r="C22" s="78" t="s">
        <v>155</v>
      </c>
      <c r="D22" s="78" t="s">
        <v>7</v>
      </c>
      <c r="E22" s="79" t="s">
        <v>22</v>
      </c>
      <c r="F22" s="76" t="s">
        <v>341</v>
      </c>
      <c r="G22" s="198" t="s">
        <v>442</v>
      </c>
      <c r="H22" s="50" t="str">
        <f>Tablica1123756[[#This Row],[Godište]]&amp;""&amp;Tablica1123756[[#This Row],[Spol]]</f>
        <v>2000M</v>
      </c>
      <c r="I22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23" spans="1:12" x14ac:dyDescent="0.2">
      <c r="A23" s="204">
        <v>19</v>
      </c>
      <c r="B23" s="76" t="s">
        <v>271</v>
      </c>
      <c r="C23" s="78" t="s">
        <v>160</v>
      </c>
      <c r="D23" s="78" t="s">
        <v>7</v>
      </c>
      <c r="E23" s="79" t="s">
        <v>25</v>
      </c>
      <c r="F23" s="76" t="s">
        <v>272</v>
      </c>
      <c r="G23" s="198" t="s">
        <v>434</v>
      </c>
      <c r="H23" s="50" t="str">
        <f>Tablica1123756[[#This Row],[Godište]]&amp;""&amp;Tablica1123756[[#This Row],[Spol]]</f>
        <v>2003M</v>
      </c>
      <c r="I23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C1</v>
      </c>
    </row>
    <row r="24" spans="1:12" x14ac:dyDescent="0.2">
      <c r="A24" s="204">
        <v>20</v>
      </c>
      <c r="B24" s="76" t="s">
        <v>181</v>
      </c>
      <c r="C24" s="78" t="s">
        <v>155</v>
      </c>
      <c r="D24" s="78" t="s">
        <v>7</v>
      </c>
      <c r="E24" s="79" t="s">
        <v>25</v>
      </c>
      <c r="F24" s="76" t="s">
        <v>274</v>
      </c>
      <c r="G24" s="198" t="s">
        <v>443</v>
      </c>
      <c r="H24" s="50" t="str">
        <f>Tablica1123756[[#This Row],[Godište]]&amp;""&amp;Tablica1123756[[#This Row],[Spol]]</f>
        <v>2000M</v>
      </c>
      <c r="I24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  <c r="J24" s="50"/>
      <c r="K24" s="50"/>
      <c r="L24" s="50"/>
    </row>
    <row r="25" spans="1:12" x14ac:dyDescent="0.2">
      <c r="A25" s="204">
        <v>21</v>
      </c>
      <c r="B25" s="76" t="s">
        <v>92</v>
      </c>
      <c r="C25" s="78" t="s">
        <v>160</v>
      </c>
      <c r="D25" s="78" t="s">
        <v>7</v>
      </c>
      <c r="E25" s="79" t="s">
        <v>23</v>
      </c>
      <c r="F25" s="76" t="s">
        <v>226</v>
      </c>
      <c r="G25" s="198" t="s">
        <v>445</v>
      </c>
      <c r="H25" s="50" t="str">
        <f>Tablica1123756[[#This Row],[Godište]]&amp;""&amp;Tablica1123756[[#This Row],[Spol]]</f>
        <v>2003M</v>
      </c>
      <c r="I25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C1</v>
      </c>
    </row>
    <row r="26" spans="1:12" x14ac:dyDescent="0.2">
      <c r="A26" s="204">
        <v>22</v>
      </c>
      <c r="B26" s="76" t="s">
        <v>73</v>
      </c>
      <c r="C26" s="78" t="s">
        <v>114</v>
      </c>
      <c r="D26" s="78" t="s">
        <v>7</v>
      </c>
      <c r="E26" s="79" t="s">
        <v>24</v>
      </c>
      <c r="F26" s="76" t="s">
        <v>330</v>
      </c>
      <c r="G26" s="198" t="s">
        <v>436</v>
      </c>
      <c r="H26" s="50" t="str">
        <f>Tablica1123756[[#This Row],[Godište]]&amp;""&amp;Tablica1123756[[#This Row],[Spol]]</f>
        <v>2004M</v>
      </c>
      <c r="I26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D1</v>
      </c>
    </row>
    <row r="27" spans="1:12" x14ac:dyDescent="0.2">
      <c r="A27" s="204">
        <v>23</v>
      </c>
      <c r="B27" s="76" t="s">
        <v>87</v>
      </c>
      <c r="C27" s="78" t="s">
        <v>121</v>
      </c>
      <c r="D27" s="78" t="s">
        <v>7</v>
      </c>
      <c r="E27" s="79" t="s">
        <v>23</v>
      </c>
      <c r="F27" s="76" t="s">
        <v>230</v>
      </c>
      <c r="G27" s="198" t="s">
        <v>430</v>
      </c>
      <c r="H27" s="50" t="str">
        <f>Tablica1123756[[#This Row],[Godište]]&amp;""&amp;Tablica1123756[[#This Row],[Spol]]</f>
        <v>2006M</v>
      </c>
      <c r="I27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28" spans="1:12" x14ac:dyDescent="0.2">
      <c r="A28" s="204">
        <v>24</v>
      </c>
      <c r="B28" s="76" t="s">
        <v>166</v>
      </c>
      <c r="C28" s="78" t="s">
        <v>164</v>
      </c>
      <c r="D28" s="78" t="s">
        <v>7</v>
      </c>
      <c r="E28" s="79" t="s">
        <v>22</v>
      </c>
      <c r="F28" s="76" t="s">
        <v>339</v>
      </c>
      <c r="G28" s="198" t="s">
        <v>426</v>
      </c>
      <c r="H28" s="50" t="str">
        <f>Tablica1123756[[#This Row],[Godište]]&amp;""&amp;Tablica1123756[[#This Row],[Spol]]</f>
        <v>1999M</v>
      </c>
      <c r="I28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A1</v>
      </c>
    </row>
    <row r="29" spans="1:12" x14ac:dyDescent="0.2">
      <c r="A29" s="204">
        <v>25</v>
      </c>
      <c r="B29" s="76" t="s">
        <v>106</v>
      </c>
      <c r="C29" s="78" t="s">
        <v>155</v>
      </c>
      <c r="D29" s="78" t="s">
        <v>7</v>
      </c>
      <c r="E29" s="79" t="s">
        <v>22</v>
      </c>
      <c r="F29" s="76" t="s">
        <v>342</v>
      </c>
      <c r="G29" s="198" t="s">
        <v>433</v>
      </c>
      <c r="H29" s="50" t="str">
        <f>Tablica1123756[[#This Row],[Godište]]&amp;""&amp;Tablica1123756[[#This Row],[Spol]]</f>
        <v>2000M</v>
      </c>
      <c r="I29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30" spans="1:12" x14ac:dyDescent="0.2">
      <c r="A30" s="204">
        <v>26</v>
      </c>
      <c r="B30" s="76" t="s">
        <v>205</v>
      </c>
      <c r="C30" s="78">
        <v>2006</v>
      </c>
      <c r="D30" s="78" t="s">
        <v>7</v>
      </c>
      <c r="E30" s="79" t="s">
        <v>23</v>
      </c>
      <c r="F30" s="76" t="s">
        <v>218</v>
      </c>
      <c r="G30" s="198" t="s">
        <v>427</v>
      </c>
      <c r="H30" s="50" t="str">
        <f>Tablica1123756[[#This Row],[Godište]]&amp;""&amp;Tablica1123756[[#This Row],[Spol]]</f>
        <v>2006M</v>
      </c>
      <c r="I30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31" spans="1:12" x14ac:dyDescent="0.2">
      <c r="A31" s="204">
        <v>27</v>
      </c>
      <c r="B31" s="76" t="s">
        <v>85</v>
      </c>
      <c r="C31" s="78">
        <v>2004</v>
      </c>
      <c r="D31" s="78" t="s">
        <v>7</v>
      </c>
      <c r="E31" s="79" t="s">
        <v>23</v>
      </c>
      <c r="F31" s="76" t="s">
        <v>227</v>
      </c>
      <c r="G31" s="198" t="s">
        <v>440</v>
      </c>
      <c r="H31" s="50" t="str">
        <f>Tablica1123756[[#This Row],[Godište]]&amp;""&amp;Tablica1123756[[#This Row],[Spol]]</f>
        <v>2004M</v>
      </c>
      <c r="I31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D1</v>
      </c>
    </row>
    <row r="32" spans="1:12" x14ac:dyDescent="0.2">
      <c r="A32" s="204">
        <v>28</v>
      </c>
      <c r="B32" s="76" t="s">
        <v>343</v>
      </c>
      <c r="C32" s="78" t="s">
        <v>158</v>
      </c>
      <c r="D32" s="78" t="s">
        <v>7</v>
      </c>
      <c r="E32" s="79" t="s">
        <v>22</v>
      </c>
      <c r="F32" s="76" t="s">
        <v>344</v>
      </c>
      <c r="G32" s="198" t="s">
        <v>429</v>
      </c>
      <c r="H32" s="50" t="str">
        <f>Tablica1123756[[#This Row],[Godište]]&amp;""&amp;Tablica1123756[[#This Row],[Spol]]</f>
        <v>2001M</v>
      </c>
      <c r="I32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33" spans="1:9" x14ac:dyDescent="0.2">
      <c r="A33" s="204">
        <v>29</v>
      </c>
      <c r="B33" s="76" t="s">
        <v>108</v>
      </c>
      <c r="C33" s="78" t="s">
        <v>115</v>
      </c>
      <c r="D33" s="78" t="s">
        <v>7</v>
      </c>
      <c r="E33" s="79" t="s">
        <v>22</v>
      </c>
      <c r="F33" s="76" t="s">
        <v>346</v>
      </c>
      <c r="G33" s="198" t="s">
        <v>432</v>
      </c>
      <c r="H33" s="50" t="str">
        <f>Tablica1123756[[#This Row],[Godište]]&amp;""&amp;Tablica1123756[[#This Row],[Spol]]</f>
        <v>2005M</v>
      </c>
      <c r="I33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D1</v>
      </c>
    </row>
    <row r="34" spans="1:9" x14ac:dyDescent="0.2">
      <c r="A34" s="204">
        <v>30</v>
      </c>
      <c r="B34" s="76" t="s">
        <v>175</v>
      </c>
      <c r="C34" s="78">
        <v>2006</v>
      </c>
      <c r="D34" s="78" t="s">
        <v>7</v>
      </c>
      <c r="E34" s="79" t="s">
        <v>23</v>
      </c>
      <c r="F34" s="76" t="s">
        <v>228</v>
      </c>
      <c r="G34" s="198" t="s">
        <v>431</v>
      </c>
      <c r="H34" s="50" t="str">
        <f>Tablica1123756[[#This Row],[Godište]]&amp;""&amp;Tablica1123756[[#This Row],[Spol]]</f>
        <v>2006M</v>
      </c>
      <c r="I34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35" spans="1:9" x14ac:dyDescent="0.2">
      <c r="A35" s="204">
        <v>31</v>
      </c>
      <c r="B35" s="76" t="s">
        <v>109</v>
      </c>
      <c r="C35" s="78" t="s">
        <v>121</v>
      </c>
      <c r="D35" s="78" t="s">
        <v>7</v>
      </c>
      <c r="E35" s="79" t="s">
        <v>22</v>
      </c>
      <c r="F35" s="76" t="s">
        <v>349</v>
      </c>
      <c r="G35" s="198" t="s">
        <v>410</v>
      </c>
      <c r="H35" s="50" t="str">
        <f>Tablica1123756[[#This Row],[Godište]]&amp;""&amp;Tablica1123756[[#This Row],[Spol]]</f>
        <v>2006M</v>
      </c>
      <c r="I35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36" spans="1:9" x14ac:dyDescent="0.2">
      <c r="A36" s="204">
        <v>32</v>
      </c>
      <c r="B36" s="76" t="s">
        <v>168</v>
      </c>
      <c r="C36" s="78" t="s">
        <v>160</v>
      </c>
      <c r="D36" s="78" t="s">
        <v>7</v>
      </c>
      <c r="E36" s="79" t="s">
        <v>22</v>
      </c>
      <c r="F36" s="76" t="s">
        <v>345</v>
      </c>
      <c r="G36" s="198" t="s">
        <v>423</v>
      </c>
      <c r="H36" s="50" t="str">
        <f>Tablica1123756[[#This Row],[Godište]]&amp;""&amp;Tablica1123756[[#This Row],[Spol]]</f>
        <v>2003M</v>
      </c>
      <c r="I36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C1</v>
      </c>
    </row>
    <row r="37" spans="1:9" x14ac:dyDescent="0.2">
      <c r="A37" s="204">
        <v>33</v>
      </c>
      <c r="B37" s="76" t="s">
        <v>326</v>
      </c>
      <c r="C37" s="78" t="s">
        <v>158</v>
      </c>
      <c r="D37" s="78" t="s">
        <v>7</v>
      </c>
      <c r="E37" s="79" t="s">
        <v>24</v>
      </c>
      <c r="F37" s="76" t="s">
        <v>230</v>
      </c>
      <c r="G37" s="198" t="s">
        <v>438</v>
      </c>
      <c r="H37" s="50" t="str">
        <f>Tablica1123756[[#This Row],[Godište]]&amp;""&amp;Tablica1123756[[#This Row],[Spol]]</f>
        <v>2001M</v>
      </c>
      <c r="I37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38" spans="1:9" x14ac:dyDescent="0.2">
      <c r="A38" s="204">
        <v>34</v>
      </c>
      <c r="B38" s="76" t="s">
        <v>368</v>
      </c>
      <c r="C38" s="78">
        <v>2001</v>
      </c>
      <c r="D38" s="78" t="s">
        <v>7</v>
      </c>
      <c r="E38" s="79" t="s">
        <v>23</v>
      </c>
      <c r="F38" s="76" t="s">
        <v>369</v>
      </c>
      <c r="G38" s="198" t="s">
        <v>344</v>
      </c>
      <c r="H38" s="50" t="str">
        <f>Tablica1123756[[#This Row],[Godište]]&amp;""&amp;Tablica1123756[[#This Row],[Spol]]</f>
        <v>2001M</v>
      </c>
      <c r="I38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39" spans="1:9" x14ac:dyDescent="0.2">
      <c r="A39" s="204">
        <v>35</v>
      </c>
      <c r="B39" s="76" t="s">
        <v>86</v>
      </c>
      <c r="C39" s="78">
        <v>2006</v>
      </c>
      <c r="D39" s="78" t="s">
        <v>7</v>
      </c>
      <c r="E39" s="79" t="s">
        <v>23</v>
      </c>
      <c r="F39" s="76" t="s">
        <v>228</v>
      </c>
      <c r="G39" s="198" t="s">
        <v>425</v>
      </c>
      <c r="H39" s="50" t="str">
        <f>Tablica1123756[[#This Row],[Godište]]&amp;""&amp;Tablica1123756[[#This Row],[Spol]]</f>
        <v>2006M</v>
      </c>
      <c r="I39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40" spans="1:9" x14ac:dyDescent="0.2">
      <c r="A40" s="204">
        <v>36</v>
      </c>
      <c r="B40" s="76" t="s">
        <v>263</v>
      </c>
      <c r="C40" s="78" t="s">
        <v>154</v>
      </c>
      <c r="D40" s="78" t="s">
        <v>7</v>
      </c>
      <c r="E40" s="79" t="s">
        <v>25</v>
      </c>
      <c r="F40" s="76" t="s">
        <v>264</v>
      </c>
      <c r="G40" s="198" t="s">
        <v>424</v>
      </c>
      <c r="H40" s="50" t="str">
        <f>Tablica1123756[[#This Row],[Godište]]&amp;""&amp;Tablica1123756[[#This Row],[Spol]]</f>
        <v>2002M</v>
      </c>
      <c r="I40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C1</v>
      </c>
    </row>
    <row r="41" spans="1:9" x14ac:dyDescent="0.2">
      <c r="A41" s="204">
        <v>37</v>
      </c>
      <c r="B41" s="76" t="s">
        <v>88</v>
      </c>
      <c r="C41" s="78">
        <v>2005</v>
      </c>
      <c r="D41" s="78" t="s">
        <v>7</v>
      </c>
      <c r="E41" s="79" t="s">
        <v>23</v>
      </c>
      <c r="F41" s="76" t="s">
        <v>229</v>
      </c>
      <c r="G41" s="198" t="s">
        <v>428</v>
      </c>
      <c r="H41" s="50" t="str">
        <f>Tablica1123756[[#This Row],[Godište]]&amp;""&amp;Tablica1123756[[#This Row],[Spol]]</f>
        <v>2005M</v>
      </c>
      <c r="I41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D1</v>
      </c>
    </row>
    <row r="42" spans="1:9" x14ac:dyDescent="0.2">
      <c r="A42" s="204">
        <v>38</v>
      </c>
      <c r="B42" s="76" t="s">
        <v>182</v>
      </c>
      <c r="C42" s="78" t="s">
        <v>115</v>
      </c>
      <c r="D42" s="78" t="s">
        <v>7</v>
      </c>
      <c r="E42" s="79" t="s">
        <v>25</v>
      </c>
      <c r="F42" s="76" t="s">
        <v>284</v>
      </c>
      <c r="G42" s="198" t="s">
        <v>419</v>
      </c>
      <c r="H42" s="50" t="str">
        <f>Tablica1123756[[#This Row],[Godište]]&amp;""&amp;Tablica1123756[[#This Row],[Spol]]</f>
        <v>2005M</v>
      </c>
      <c r="I42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D1</v>
      </c>
    </row>
    <row r="43" spans="1:9" x14ac:dyDescent="0.2">
      <c r="A43" s="204">
        <v>39</v>
      </c>
      <c r="B43" s="76" t="s">
        <v>90</v>
      </c>
      <c r="C43" s="78">
        <v>2007</v>
      </c>
      <c r="D43" s="78" t="s">
        <v>7</v>
      </c>
      <c r="E43" s="79" t="s">
        <v>23</v>
      </c>
      <c r="F43" s="76" t="s">
        <v>217</v>
      </c>
      <c r="G43" s="198" t="s">
        <v>413</v>
      </c>
      <c r="H43" s="50" t="str">
        <f>Tablica1123756[[#This Row],[Godište]]&amp;""&amp;Tablica1123756[[#This Row],[Spol]]</f>
        <v>2007M</v>
      </c>
      <c r="I43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44" spans="1:9" x14ac:dyDescent="0.2">
      <c r="A44" s="204">
        <v>40</v>
      </c>
      <c r="B44" s="75" t="s">
        <v>110</v>
      </c>
      <c r="C44" s="74" t="s">
        <v>172</v>
      </c>
      <c r="D44" s="74" t="s">
        <v>7</v>
      </c>
      <c r="E44" s="74" t="s">
        <v>22</v>
      </c>
      <c r="F44" s="76" t="s">
        <v>353</v>
      </c>
      <c r="G44" s="198" t="s">
        <v>407</v>
      </c>
      <c r="H44" s="50" t="str">
        <f>Tablica1123756[[#This Row],[Godište]]&amp;""&amp;Tablica1123756[[#This Row],[Spol]]</f>
        <v>2009M</v>
      </c>
      <c r="I44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45" spans="1:9" x14ac:dyDescent="0.2">
      <c r="A45" s="204">
        <v>41</v>
      </c>
      <c r="B45" s="76" t="s">
        <v>75</v>
      </c>
      <c r="C45" s="78" t="s">
        <v>121</v>
      </c>
      <c r="D45" s="78" t="s">
        <v>7</v>
      </c>
      <c r="E45" s="79" t="s">
        <v>24</v>
      </c>
      <c r="F45" s="76" t="s">
        <v>231</v>
      </c>
      <c r="G45" s="198" t="s">
        <v>418</v>
      </c>
      <c r="H45" s="50" t="str">
        <f>Tablica1123756[[#This Row],[Godište]]&amp;""&amp;Tablica1123756[[#This Row],[Spol]]</f>
        <v>2006M</v>
      </c>
      <c r="I45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46" spans="1:9" x14ac:dyDescent="0.2">
      <c r="A46" s="204">
        <v>42</v>
      </c>
      <c r="B46" s="76" t="s">
        <v>112</v>
      </c>
      <c r="C46" s="78">
        <v>2006</v>
      </c>
      <c r="D46" s="78" t="s">
        <v>7</v>
      </c>
      <c r="E46" s="79" t="s">
        <v>23</v>
      </c>
      <c r="F46" s="76" t="s">
        <v>225</v>
      </c>
      <c r="G46" s="198" t="s">
        <v>437</v>
      </c>
      <c r="H46" s="50" t="str">
        <f>Tablica1123756[[#This Row],[Godište]]&amp;""&amp;Tablica1123756[[#This Row],[Spol]]</f>
        <v>2006M</v>
      </c>
      <c r="I46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47" spans="1:9" x14ac:dyDescent="0.2">
      <c r="A47" s="204">
        <v>43</v>
      </c>
      <c r="B47" s="76" t="s">
        <v>74</v>
      </c>
      <c r="C47" s="78" t="s">
        <v>115</v>
      </c>
      <c r="D47" s="78" t="s">
        <v>7</v>
      </c>
      <c r="E47" s="79" t="s">
        <v>24</v>
      </c>
      <c r="F47" s="76" t="s">
        <v>331</v>
      </c>
      <c r="G47" s="198" t="s">
        <v>420</v>
      </c>
      <c r="H47" s="50" t="str">
        <f>Tablica1123756[[#This Row],[Godište]]&amp;""&amp;Tablica1123756[[#This Row],[Spol]]</f>
        <v>2005M</v>
      </c>
      <c r="I47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D1</v>
      </c>
    </row>
    <row r="48" spans="1:9" x14ac:dyDescent="0.2">
      <c r="A48" s="204">
        <v>44</v>
      </c>
      <c r="B48" s="76" t="s">
        <v>89</v>
      </c>
      <c r="C48" s="78">
        <v>2008</v>
      </c>
      <c r="D48" s="78" t="s">
        <v>7</v>
      </c>
      <c r="E48" s="79" t="s">
        <v>23</v>
      </c>
      <c r="F48" s="76" t="s">
        <v>231</v>
      </c>
      <c r="G48" s="198" t="s">
        <v>422</v>
      </c>
      <c r="H48" s="50" t="str">
        <f>Tablica1123756[[#This Row],[Godište]]&amp;""&amp;Tablica1123756[[#This Row],[Spol]]</f>
        <v>2008M</v>
      </c>
      <c r="I48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49" spans="1:12" x14ac:dyDescent="0.2">
      <c r="A49" s="204">
        <v>45</v>
      </c>
      <c r="B49" s="76" t="s">
        <v>208</v>
      </c>
      <c r="C49" s="78">
        <v>2006</v>
      </c>
      <c r="D49" s="78" t="s">
        <v>7</v>
      </c>
      <c r="E49" s="79" t="s">
        <v>23</v>
      </c>
      <c r="F49" s="76" t="s">
        <v>221</v>
      </c>
      <c r="G49" s="198" t="s">
        <v>421</v>
      </c>
      <c r="H49" s="50" t="str">
        <f>Tablica1123756[[#This Row],[Godište]]&amp;""&amp;Tablica1123756[[#This Row],[Spol]]</f>
        <v>2006M</v>
      </c>
      <c r="I49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50" spans="1:12" x14ac:dyDescent="0.2">
      <c r="A50" s="204">
        <v>46</v>
      </c>
      <c r="B50" s="76" t="s">
        <v>70</v>
      </c>
      <c r="C50" s="78" t="s">
        <v>158</v>
      </c>
      <c r="D50" s="78" t="s">
        <v>7</v>
      </c>
      <c r="E50" s="79" t="s">
        <v>24</v>
      </c>
      <c r="F50" s="76" t="s">
        <v>327</v>
      </c>
      <c r="G50" s="198" t="s">
        <v>415</v>
      </c>
      <c r="H50" s="50" t="str">
        <f>Tablica1123756[[#This Row],[Godište]]&amp;""&amp;Tablica1123756[[#This Row],[Spol]]</f>
        <v>2001M</v>
      </c>
      <c r="I50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51" spans="1:12" x14ac:dyDescent="0.2">
      <c r="A51" s="204">
        <v>47</v>
      </c>
      <c r="B51" s="76" t="s">
        <v>91</v>
      </c>
      <c r="C51" s="78">
        <v>2009</v>
      </c>
      <c r="D51" s="78" t="s">
        <v>7</v>
      </c>
      <c r="E51" s="79" t="s">
        <v>23</v>
      </c>
      <c r="F51" s="76" t="s">
        <v>222</v>
      </c>
      <c r="G51" s="198" t="s">
        <v>411</v>
      </c>
      <c r="H51" s="50" t="str">
        <f>Tablica1123756[[#This Row],[Godište]]&amp;""&amp;Tablica1123756[[#This Row],[Spol]]</f>
        <v>2009M</v>
      </c>
      <c r="I51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52" spans="1:12" x14ac:dyDescent="0.2">
      <c r="A52" s="204">
        <v>48</v>
      </c>
      <c r="B52" s="76" t="s">
        <v>213</v>
      </c>
      <c r="C52" s="78">
        <v>2007</v>
      </c>
      <c r="D52" s="78" t="s">
        <v>7</v>
      </c>
      <c r="E52" s="79" t="s">
        <v>23</v>
      </c>
      <c r="F52" s="76" t="s">
        <v>233</v>
      </c>
      <c r="G52" s="198" t="s">
        <v>349</v>
      </c>
      <c r="H52" s="50" t="str">
        <f>Tablica1123756[[#This Row],[Godište]]&amp;""&amp;Tablica1123756[[#This Row],[Spol]]</f>
        <v>2007M</v>
      </c>
      <c r="I52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53" spans="1:12" x14ac:dyDescent="0.2">
      <c r="A53" s="204">
        <v>49</v>
      </c>
      <c r="B53" s="76" t="s">
        <v>71</v>
      </c>
      <c r="C53" s="78" t="s">
        <v>158</v>
      </c>
      <c r="D53" s="78" t="s">
        <v>7</v>
      </c>
      <c r="E53" s="79" t="s">
        <v>24</v>
      </c>
      <c r="F53" s="76" t="s">
        <v>222</v>
      </c>
      <c r="G53" s="198" t="s">
        <v>412</v>
      </c>
      <c r="H53" s="50" t="str">
        <f>Tablica1123756[[#This Row],[Godište]]&amp;""&amp;Tablica1123756[[#This Row],[Spol]]</f>
        <v>2001M</v>
      </c>
      <c r="I53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54" spans="1:12" x14ac:dyDescent="0.2">
      <c r="A54" s="204">
        <v>50</v>
      </c>
      <c r="B54" s="76" t="s">
        <v>209</v>
      </c>
      <c r="C54" s="78">
        <v>2006</v>
      </c>
      <c r="D54" s="78" t="s">
        <v>7</v>
      </c>
      <c r="E54" s="79" t="s">
        <v>23</v>
      </c>
      <c r="F54" s="76" t="s">
        <v>223</v>
      </c>
      <c r="G54" s="198" t="s">
        <v>408</v>
      </c>
      <c r="H54" s="50" t="str">
        <f>Tablica1123756[[#This Row],[Godište]]&amp;""&amp;Tablica1123756[[#This Row],[Spol]]</f>
        <v>2006M</v>
      </c>
      <c r="I54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55" spans="1:12" x14ac:dyDescent="0.2">
      <c r="A55" s="204">
        <v>51</v>
      </c>
      <c r="B55" s="76" t="s">
        <v>169</v>
      </c>
      <c r="C55" s="78" t="s">
        <v>121</v>
      </c>
      <c r="D55" s="78" t="s">
        <v>7</v>
      </c>
      <c r="E55" s="79" t="s">
        <v>22</v>
      </c>
      <c r="F55" s="76" t="s">
        <v>350</v>
      </c>
      <c r="G55" s="198" t="s">
        <v>406</v>
      </c>
      <c r="H55" s="50" t="str">
        <f>Tablica1123756[[#This Row],[Godište]]&amp;""&amp;Tablica1123756[[#This Row],[Spol]]</f>
        <v>2006M</v>
      </c>
      <c r="I55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56" spans="1:12" x14ac:dyDescent="0.2">
      <c r="A56" s="204">
        <v>52</v>
      </c>
      <c r="B56" s="76" t="s">
        <v>347</v>
      </c>
      <c r="C56" s="78" t="s">
        <v>115</v>
      </c>
      <c r="D56" s="78" t="s">
        <v>7</v>
      </c>
      <c r="E56" s="79" t="s">
        <v>22</v>
      </c>
      <c r="F56" s="76" t="s">
        <v>348</v>
      </c>
      <c r="G56" s="198" t="s">
        <v>417</v>
      </c>
      <c r="H56" s="50" t="str">
        <f>Tablica1123756[[#This Row],[Godište]]&amp;""&amp;Tablica1123756[[#This Row],[Spol]]</f>
        <v>2005M</v>
      </c>
      <c r="I56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D1</v>
      </c>
    </row>
    <row r="57" spans="1:12" x14ac:dyDescent="0.2">
      <c r="A57" s="204">
        <v>53</v>
      </c>
      <c r="B57" s="76" t="s">
        <v>287</v>
      </c>
      <c r="C57" s="78" t="s">
        <v>171</v>
      </c>
      <c r="D57" s="78" t="s">
        <v>7</v>
      </c>
      <c r="E57" s="79" t="s">
        <v>25</v>
      </c>
      <c r="F57" s="76" t="s">
        <v>288</v>
      </c>
      <c r="G57" s="198" t="s">
        <v>414</v>
      </c>
      <c r="H57" s="50" t="str">
        <f>Tablica1123756[[#This Row],[Godište]]&amp;""&amp;Tablica1123756[[#This Row],[Spol]]</f>
        <v>2007M</v>
      </c>
      <c r="I57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58" spans="1:12" x14ac:dyDescent="0.2">
      <c r="A58" s="204">
        <v>54</v>
      </c>
      <c r="B58" s="76" t="s">
        <v>206</v>
      </c>
      <c r="C58" s="78">
        <v>2005</v>
      </c>
      <c r="D58" s="78" t="s">
        <v>7</v>
      </c>
      <c r="E58" s="79" t="s">
        <v>23</v>
      </c>
      <c r="F58" s="76" t="s">
        <v>219</v>
      </c>
      <c r="G58" s="198" t="s">
        <v>416</v>
      </c>
      <c r="H58" s="50" t="str">
        <f>Tablica1123756[[#This Row],[Godište]]&amp;""&amp;Tablica1123756[[#This Row],[Spol]]</f>
        <v>2005M</v>
      </c>
      <c r="I58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D1</v>
      </c>
    </row>
    <row r="59" spans="1:12" x14ac:dyDescent="0.2">
      <c r="A59" s="204">
        <v>55</v>
      </c>
      <c r="B59" s="75" t="s">
        <v>212</v>
      </c>
      <c r="C59" s="74" t="s">
        <v>172</v>
      </c>
      <c r="D59" s="74" t="s">
        <v>7</v>
      </c>
      <c r="E59" s="74" t="s">
        <v>23</v>
      </c>
      <c r="F59" s="76" t="s">
        <v>232</v>
      </c>
      <c r="G59" s="198" t="s">
        <v>404</v>
      </c>
      <c r="H59" s="50" t="str">
        <f>Tablica1123756[[#This Row],[Godište]]&amp;""&amp;Tablica1123756[[#This Row],[Spol]]</f>
        <v>2009M</v>
      </c>
      <c r="I59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60" spans="1:12" x14ac:dyDescent="0.2">
      <c r="A60" s="204">
        <v>56</v>
      </c>
      <c r="B60" s="75" t="s">
        <v>211</v>
      </c>
      <c r="C60" s="74" t="s">
        <v>174</v>
      </c>
      <c r="D60" s="74" t="s">
        <v>7</v>
      </c>
      <c r="E60" s="74" t="s">
        <v>23</v>
      </c>
      <c r="F60" s="76" t="s">
        <v>232</v>
      </c>
      <c r="G60" s="198" t="s">
        <v>409</v>
      </c>
      <c r="H60" s="50" t="str">
        <f>Tablica1123756[[#This Row],[Godište]]&amp;""&amp;Tablica1123756[[#This Row],[Spol]]</f>
        <v>2008M</v>
      </c>
      <c r="I60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61" spans="1:12" x14ac:dyDescent="0.2">
      <c r="A61" s="204">
        <v>57</v>
      </c>
      <c r="B61" s="76" t="s">
        <v>281</v>
      </c>
      <c r="C61" s="78" t="s">
        <v>121</v>
      </c>
      <c r="D61" s="78" t="s">
        <v>7</v>
      </c>
      <c r="E61" s="79" t="s">
        <v>25</v>
      </c>
      <c r="F61" s="76" t="s">
        <v>282</v>
      </c>
      <c r="G61" s="198" t="s">
        <v>405</v>
      </c>
      <c r="H61" s="50" t="str">
        <f>Tablica1123756[[#This Row],[Godište]]&amp;""&amp;Tablica1123756[[#This Row],[Spol]]</f>
        <v>2006M</v>
      </c>
      <c r="I61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  <c r="J61" s="50"/>
      <c r="K61" s="50"/>
      <c r="L61" s="50"/>
    </row>
    <row r="62" spans="1:12" x14ac:dyDescent="0.2">
      <c r="A62" s="204">
        <v>58</v>
      </c>
      <c r="B62" s="76" t="s">
        <v>352</v>
      </c>
      <c r="C62" s="78" t="s">
        <v>171</v>
      </c>
      <c r="D62" s="78" t="s">
        <v>7</v>
      </c>
      <c r="E62" s="79" t="s">
        <v>22</v>
      </c>
      <c r="F62" s="76" t="s">
        <v>66</v>
      </c>
      <c r="G62" s="198" t="s">
        <v>379</v>
      </c>
      <c r="H62" s="50" t="str">
        <f>Tablica1123756[[#This Row],[Godište]]&amp;""&amp;Tablica1123756[[#This Row],[Spol]]</f>
        <v>2007M</v>
      </c>
      <c r="I62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63" spans="1:12" x14ac:dyDescent="0.2">
      <c r="A63" s="204">
        <v>59</v>
      </c>
      <c r="B63" s="76" t="s">
        <v>170</v>
      </c>
      <c r="C63" s="78" t="s">
        <v>171</v>
      </c>
      <c r="D63" s="78" t="s">
        <v>7</v>
      </c>
      <c r="E63" s="79" t="s">
        <v>22</v>
      </c>
      <c r="F63" s="76" t="s">
        <v>351</v>
      </c>
      <c r="G63" s="198" t="s">
        <v>379</v>
      </c>
      <c r="H63" s="50" t="str">
        <f>Tablica1123756[[#This Row],[Godište]]&amp;""&amp;Tablica1123756[[#This Row],[Spol]]</f>
        <v>2007M</v>
      </c>
      <c r="I63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64" spans="1:12" x14ac:dyDescent="0.2">
      <c r="A64" s="204">
        <v>60</v>
      </c>
      <c r="B64" s="76" t="s">
        <v>180</v>
      </c>
      <c r="C64" s="78" t="s">
        <v>121</v>
      </c>
      <c r="D64" s="78" t="s">
        <v>7</v>
      </c>
      <c r="E64" s="79" t="s">
        <v>25</v>
      </c>
      <c r="F64" s="76" t="s">
        <v>285</v>
      </c>
      <c r="G64" s="198" t="s">
        <v>379</v>
      </c>
      <c r="H64" s="50" t="str">
        <f>Tablica1123756[[#This Row],[Godište]]&amp;""&amp;Tablica1123756[[#This Row],[Spol]]</f>
        <v>2006M</v>
      </c>
      <c r="I64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65" spans="1:9" x14ac:dyDescent="0.2">
      <c r="A65" s="204">
        <v>61</v>
      </c>
      <c r="B65" s="76" t="s">
        <v>275</v>
      </c>
      <c r="C65" s="78" t="s">
        <v>164</v>
      </c>
      <c r="D65" s="78" t="s">
        <v>7</v>
      </c>
      <c r="E65" s="79" t="s">
        <v>25</v>
      </c>
      <c r="F65" s="76" t="s">
        <v>276</v>
      </c>
      <c r="G65" s="198" t="s">
        <v>379</v>
      </c>
      <c r="H65" s="50" t="str">
        <f>Tablica1123756[[#This Row],[Godište]]&amp;""&amp;Tablica1123756[[#This Row],[Spol]]</f>
        <v>1999M</v>
      </c>
      <c r="I65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A1</v>
      </c>
    </row>
    <row r="66" spans="1:9" x14ac:dyDescent="0.2">
      <c r="A66" s="204">
        <v>62</v>
      </c>
      <c r="B66" s="76" t="s">
        <v>179</v>
      </c>
      <c r="C66" s="78" t="s">
        <v>115</v>
      </c>
      <c r="D66" s="78" t="s">
        <v>7</v>
      </c>
      <c r="E66" s="79" t="s">
        <v>25</v>
      </c>
      <c r="F66" s="76" t="s">
        <v>280</v>
      </c>
      <c r="G66" s="198" t="s">
        <v>379</v>
      </c>
      <c r="H66" s="50" t="str">
        <f>Tablica1123756[[#This Row],[Godište]]&amp;""&amp;Tablica1123756[[#This Row],[Spol]]</f>
        <v>2005M</v>
      </c>
      <c r="I66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D1</v>
      </c>
    </row>
    <row r="67" spans="1:9" x14ac:dyDescent="0.2">
      <c r="A67" s="204">
        <v>63</v>
      </c>
      <c r="B67" s="76" t="s">
        <v>165</v>
      </c>
      <c r="C67" s="78" t="s">
        <v>164</v>
      </c>
      <c r="D67" s="78" t="s">
        <v>7</v>
      </c>
      <c r="E67" s="79" t="s">
        <v>22</v>
      </c>
      <c r="F67" s="76" t="s">
        <v>338</v>
      </c>
      <c r="G67" s="198" t="s">
        <v>379</v>
      </c>
      <c r="H67" s="50" t="str">
        <f>Tablica1123756[[#This Row],[Godište]]&amp;""&amp;Tablica1123756[[#This Row],[Spol]]</f>
        <v>1999M</v>
      </c>
      <c r="I67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A1</v>
      </c>
    </row>
    <row r="68" spans="1:9" x14ac:dyDescent="0.2">
      <c r="A68" s="204">
        <v>64</v>
      </c>
      <c r="B68" s="76" t="s">
        <v>267</v>
      </c>
      <c r="C68" s="78" t="s">
        <v>164</v>
      </c>
      <c r="D68" s="78" t="s">
        <v>7</v>
      </c>
      <c r="E68" s="79" t="s">
        <v>25</v>
      </c>
      <c r="F68" s="76" t="s">
        <v>268</v>
      </c>
      <c r="G68" s="198" t="s">
        <v>379</v>
      </c>
      <c r="H68" s="50" t="str">
        <f>Tablica1123756[[#This Row],[Godište]]&amp;""&amp;Tablica1123756[[#This Row],[Spol]]</f>
        <v>1999M</v>
      </c>
      <c r="I68" s="50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A1</v>
      </c>
    </row>
    <row r="69" spans="1:9" x14ac:dyDescent="0.2">
      <c r="A69" s="204">
        <v>65</v>
      </c>
      <c r="B69" s="75" t="s">
        <v>277</v>
      </c>
      <c r="C69" s="74" t="s">
        <v>164</v>
      </c>
      <c r="D69" s="74" t="s">
        <v>7</v>
      </c>
      <c r="E69" s="74" t="s">
        <v>25</v>
      </c>
      <c r="F69" s="76" t="s">
        <v>279</v>
      </c>
      <c r="G69" s="198" t="s">
        <v>379</v>
      </c>
      <c r="H69" s="42" t="str">
        <f>Tablica1123756[[#This Row],[Godište]]&amp;""&amp;Tablica1123756[[#This Row],[Spol]]</f>
        <v>1999M</v>
      </c>
      <c r="I69" s="42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A1</v>
      </c>
    </row>
    <row r="70" spans="1:9" x14ac:dyDescent="0.2">
      <c r="A70" s="204">
        <v>66</v>
      </c>
      <c r="B70" s="54" t="s">
        <v>370</v>
      </c>
      <c r="C70" s="100">
        <v>1996</v>
      </c>
      <c r="D70" s="100" t="s">
        <v>7</v>
      </c>
      <c r="E70" s="100" t="s">
        <v>24</v>
      </c>
      <c r="F70" s="54" t="s">
        <v>224</v>
      </c>
      <c r="G70" s="206" t="s">
        <v>379</v>
      </c>
      <c r="H70" s="56" t="str">
        <f>Tablica1123756[[#This Row],[Godište]]&amp;""&amp;Tablica1123756[[#This Row],[Spol]]</f>
        <v>1996M</v>
      </c>
      <c r="I70" s="56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A1</v>
      </c>
    </row>
  </sheetData>
  <mergeCells count="2">
    <mergeCell ref="B1:G1"/>
    <mergeCell ref="B2:G2"/>
  </mergeCells>
  <pageMargins left="0.70866141732283472" right="0.70866141732283472" top="0.31" bottom="0.19" header="0.16" footer="0.17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List1!$A$1:$A$12</xm:f>
          </x14:formula1>
          <xm:sqref>B2:G2</xm:sqref>
        </x14:dataValidation>
        <x14:dataValidation type="list" allowBlank="1" showInputMessage="1" showErrorMessage="1">
          <x14:formula1>
            <xm:f>List1!$A$15:$A$20</xm:f>
          </x14:formula1>
          <xm:sqref>B1:G1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F33" sqref="F33"/>
    </sheetView>
  </sheetViews>
  <sheetFormatPr defaultRowHeight="12.75" x14ac:dyDescent="0.2"/>
  <cols>
    <col min="1" max="1" width="9.140625" style="201"/>
    <col min="2" max="2" width="19.28515625" style="42" bestFit="1" customWidth="1"/>
    <col min="3" max="3" width="10.140625" style="45" customWidth="1"/>
    <col min="4" max="4" width="7" style="45" customWidth="1"/>
    <col min="5" max="5" width="7" style="42" customWidth="1"/>
    <col min="6" max="6" width="15.5703125" style="42" customWidth="1"/>
    <col min="7" max="7" width="11.85546875" style="42" customWidth="1"/>
    <col min="8" max="8" width="9.140625" style="42" hidden="1" customWidth="1"/>
    <col min="9" max="9" width="9.140625" style="42" customWidth="1"/>
    <col min="10" max="12" width="9.140625" style="42" hidden="1" customWidth="1"/>
    <col min="13" max="16384" width="9.140625" style="42"/>
  </cols>
  <sheetData>
    <row r="1" spans="1:12" ht="15.75" customHeight="1" x14ac:dyDescent="0.2">
      <c r="B1" s="202" t="s">
        <v>366</v>
      </c>
      <c r="C1" s="202"/>
      <c r="D1" s="202"/>
      <c r="E1" s="202"/>
      <c r="F1" s="202"/>
      <c r="G1" s="202"/>
    </row>
    <row r="2" spans="1:12" ht="15.75" customHeight="1" x14ac:dyDescent="0.2">
      <c r="B2" s="203" t="s">
        <v>152</v>
      </c>
      <c r="C2" s="203"/>
      <c r="D2" s="203"/>
      <c r="E2" s="203"/>
      <c r="F2" s="203"/>
      <c r="G2" s="203"/>
    </row>
    <row r="4" spans="1:12" x14ac:dyDescent="0.2">
      <c r="B4" s="52" t="s">
        <v>52</v>
      </c>
      <c r="C4" s="87" t="s">
        <v>53</v>
      </c>
      <c r="D4" s="87" t="s">
        <v>54</v>
      </c>
      <c r="E4" s="52" t="s">
        <v>55</v>
      </c>
      <c r="F4" s="53" t="s">
        <v>117</v>
      </c>
      <c r="G4" s="53" t="s">
        <v>118</v>
      </c>
      <c r="H4" s="42" t="s">
        <v>56</v>
      </c>
      <c r="I4" s="42" t="s">
        <v>57</v>
      </c>
      <c r="J4" s="42" t="s">
        <v>58</v>
      </c>
      <c r="K4" s="42" t="s">
        <v>59</v>
      </c>
      <c r="L4" s="42" t="s">
        <v>60</v>
      </c>
    </row>
    <row r="5" spans="1:12" x14ac:dyDescent="0.2">
      <c r="A5" s="204">
        <v>1</v>
      </c>
      <c r="B5" s="76" t="s">
        <v>194</v>
      </c>
      <c r="C5" s="78" t="s">
        <v>158</v>
      </c>
      <c r="D5" s="78" t="s">
        <v>6</v>
      </c>
      <c r="E5" s="68" t="s">
        <v>51</v>
      </c>
      <c r="F5" s="63" t="s">
        <v>316</v>
      </c>
      <c r="G5" s="199" t="s">
        <v>465</v>
      </c>
      <c r="H5" s="42" t="str">
        <f>Tablica11237569[[#This Row],[Godište]]&amp;""&amp;Tablica11237569[[#This Row],[Spol]]</f>
        <v>2001Ž</v>
      </c>
      <c r="I5" s="42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A2</v>
      </c>
    </row>
    <row r="6" spans="1:12" x14ac:dyDescent="0.2">
      <c r="A6" s="204">
        <v>2</v>
      </c>
      <c r="B6" s="76" t="s">
        <v>113</v>
      </c>
      <c r="C6" s="78" t="s">
        <v>114</v>
      </c>
      <c r="D6" s="78" t="s">
        <v>6</v>
      </c>
      <c r="E6" s="68" t="s">
        <v>51</v>
      </c>
      <c r="F6" s="63" t="s">
        <v>314</v>
      </c>
      <c r="G6" s="199" t="s">
        <v>467</v>
      </c>
      <c r="H6" s="42" t="str">
        <f>Tablica11237569[[#This Row],[Godište]]&amp;""&amp;Tablica11237569[[#This Row],[Spol]]</f>
        <v>2004Ž</v>
      </c>
      <c r="I6" s="42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C2</v>
      </c>
    </row>
    <row r="7" spans="1:12" ht="13.5" thickBot="1" x14ac:dyDescent="0.25">
      <c r="A7" s="204">
        <v>3</v>
      </c>
      <c r="B7" s="195" t="s">
        <v>101</v>
      </c>
      <c r="C7" s="196" t="s">
        <v>154</v>
      </c>
      <c r="D7" s="196" t="s">
        <v>6</v>
      </c>
      <c r="E7" s="197" t="s">
        <v>25</v>
      </c>
      <c r="F7" s="195" t="s">
        <v>298</v>
      </c>
      <c r="G7" s="200" t="s">
        <v>225</v>
      </c>
      <c r="H7" s="123" t="str">
        <f>Tablica11237569[[#This Row],[Godište]]&amp;""&amp;Tablica11237569[[#This Row],[Spol]]</f>
        <v>2002Ž</v>
      </c>
      <c r="I7" s="123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B2</v>
      </c>
      <c r="J7" s="123"/>
      <c r="K7" s="123"/>
      <c r="L7" s="123"/>
    </row>
    <row r="8" spans="1:12" ht="13.5" thickTop="1" x14ac:dyDescent="0.2">
      <c r="A8" s="204">
        <v>4</v>
      </c>
      <c r="B8" s="76" t="s">
        <v>97</v>
      </c>
      <c r="C8" s="78" t="s">
        <v>158</v>
      </c>
      <c r="D8" s="78" t="s">
        <v>6</v>
      </c>
      <c r="E8" s="79" t="s">
        <v>23</v>
      </c>
      <c r="F8" s="76" t="s">
        <v>256</v>
      </c>
      <c r="G8" s="198" t="s">
        <v>468</v>
      </c>
      <c r="H8" s="42" t="str">
        <f>Tablica11237569[[#This Row],[Godište]]&amp;""&amp;Tablica11237569[[#This Row],[Spol]]</f>
        <v>2001Ž</v>
      </c>
      <c r="I8" s="42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A2</v>
      </c>
    </row>
    <row r="9" spans="1:12" x14ac:dyDescent="0.2">
      <c r="A9" s="204">
        <v>5</v>
      </c>
      <c r="B9" s="76" t="s">
        <v>100</v>
      </c>
      <c r="C9" s="78" t="s">
        <v>154</v>
      </c>
      <c r="D9" s="78" t="s">
        <v>6</v>
      </c>
      <c r="E9" s="79" t="s">
        <v>25</v>
      </c>
      <c r="F9" s="76" t="s">
        <v>293</v>
      </c>
      <c r="G9" s="198" t="s">
        <v>469</v>
      </c>
      <c r="H9" s="42" t="str">
        <f>Tablica11237569[[#This Row],[Godište]]&amp;""&amp;Tablica11237569[[#This Row],[Spol]]</f>
        <v>2002Ž</v>
      </c>
      <c r="I9" s="42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B2</v>
      </c>
    </row>
    <row r="10" spans="1:12" x14ac:dyDescent="0.2">
      <c r="A10" s="204">
        <v>6</v>
      </c>
      <c r="B10" s="76" t="s">
        <v>102</v>
      </c>
      <c r="C10" s="78" t="s">
        <v>158</v>
      </c>
      <c r="D10" s="78" t="s">
        <v>6</v>
      </c>
      <c r="E10" s="68" t="s">
        <v>22</v>
      </c>
      <c r="F10" s="63" t="s">
        <v>354</v>
      </c>
      <c r="G10" s="199" t="s">
        <v>466</v>
      </c>
      <c r="H10" s="42" t="str">
        <f>Tablica11237569[[#This Row],[Godište]]&amp;""&amp;Tablica11237569[[#This Row],[Spol]]</f>
        <v>2001Ž</v>
      </c>
      <c r="I10" s="42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A2</v>
      </c>
    </row>
    <row r="11" spans="1:12" x14ac:dyDescent="0.2">
      <c r="A11" s="204">
        <v>7</v>
      </c>
      <c r="B11" s="76" t="s">
        <v>373</v>
      </c>
      <c r="C11" s="78" t="s">
        <v>154</v>
      </c>
      <c r="D11" s="78" t="s">
        <v>6</v>
      </c>
      <c r="E11" s="79" t="s">
        <v>22</v>
      </c>
      <c r="F11" s="76" t="s">
        <v>357</v>
      </c>
      <c r="G11" s="198" t="s">
        <v>463</v>
      </c>
      <c r="H11" s="42" t="str">
        <f>Tablica11237569[[#This Row],[Godište]]&amp;""&amp;Tablica11237569[[#This Row],[Spol]]</f>
        <v>2002Ž</v>
      </c>
      <c r="I11" s="42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B2</v>
      </c>
    </row>
    <row r="12" spans="1:12" x14ac:dyDescent="0.2">
      <c r="A12" s="204">
        <v>8</v>
      </c>
      <c r="B12" s="76" t="s">
        <v>103</v>
      </c>
      <c r="C12" s="78" t="s">
        <v>158</v>
      </c>
      <c r="D12" s="78" t="s">
        <v>6</v>
      </c>
      <c r="E12" s="79" t="s">
        <v>22</v>
      </c>
      <c r="F12" s="76" t="s">
        <v>355</v>
      </c>
      <c r="G12" s="198" t="s">
        <v>462</v>
      </c>
      <c r="H12" s="42" t="str">
        <f>Tablica11237569[[#This Row],[Godište]]&amp;""&amp;Tablica11237569[[#This Row],[Spol]]</f>
        <v>2001Ž</v>
      </c>
      <c r="I12" s="42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A2</v>
      </c>
    </row>
    <row r="13" spans="1:12" x14ac:dyDescent="0.2">
      <c r="A13" s="204">
        <v>9</v>
      </c>
      <c r="B13" s="76" t="s">
        <v>335</v>
      </c>
      <c r="C13" s="78">
        <v>2003</v>
      </c>
      <c r="D13" s="78" t="s">
        <v>6</v>
      </c>
      <c r="E13" s="79" t="s">
        <v>24</v>
      </c>
      <c r="F13" s="76" t="s">
        <v>288</v>
      </c>
      <c r="G13" s="198" t="s">
        <v>344</v>
      </c>
      <c r="H13" s="42" t="str">
        <f>Tablica11237569[[#This Row],[Godište]]&amp;""&amp;Tablica11237569[[#This Row],[Spol]]</f>
        <v>2003Ž</v>
      </c>
      <c r="I13" s="42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B2</v>
      </c>
    </row>
    <row r="14" spans="1:12" x14ac:dyDescent="0.2">
      <c r="A14" s="204">
        <v>10</v>
      </c>
      <c r="B14" s="76" t="s">
        <v>105</v>
      </c>
      <c r="C14" s="78" t="s">
        <v>115</v>
      </c>
      <c r="D14" s="78" t="s">
        <v>6</v>
      </c>
      <c r="E14" s="79" t="s">
        <v>22</v>
      </c>
      <c r="F14" s="76" t="s">
        <v>358</v>
      </c>
      <c r="G14" s="198" t="s">
        <v>464</v>
      </c>
      <c r="H14" s="42" t="str">
        <f>Tablica11237569[[#This Row],[Godište]]&amp;""&amp;Tablica11237569[[#This Row],[Spol]]</f>
        <v>2005Ž</v>
      </c>
      <c r="I14" s="42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C2</v>
      </c>
    </row>
    <row r="15" spans="1:12" x14ac:dyDescent="0.2">
      <c r="A15" s="204">
        <v>11</v>
      </c>
      <c r="B15" s="76" t="s">
        <v>294</v>
      </c>
      <c r="C15" s="78" t="s">
        <v>121</v>
      </c>
      <c r="D15" s="78" t="s">
        <v>6</v>
      </c>
      <c r="E15" s="79" t="s">
        <v>25</v>
      </c>
      <c r="F15" s="76" t="s">
        <v>296</v>
      </c>
      <c r="G15" s="198" t="s">
        <v>460</v>
      </c>
      <c r="H15" s="42" t="str">
        <f>Tablica11237569[[#This Row],[Godište]]&amp;""&amp;Tablica11237569[[#This Row],[Spol]]</f>
        <v>2006Ž</v>
      </c>
      <c r="I15" s="42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D2</v>
      </c>
    </row>
    <row r="16" spans="1:12" x14ac:dyDescent="0.2">
      <c r="A16" s="204">
        <v>12</v>
      </c>
      <c r="B16" s="76" t="s">
        <v>251</v>
      </c>
      <c r="C16" s="78" t="s">
        <v>115</v>
      </c>
      <c r="D16" s="78" t="s">
        <v>6</v>
      </c>
      <c r="E16" s="79" t="s">
        <v>23</v>
      </c>
      <c r="F16" s="76" t="s">
        <v>252</v>
      </c>
      <c r="G16" s="198" t="s">
        <v>461</v>
      </c>
      <c r="H16" s="42" t="str">
        <f>Tablica11237569[[#This Row],[Godište]]&amp;""&amp;Tablica11237569[[#This Row],[Spol]]</f>
        <v>2005Ž</v>
      </c>
      <c r="I16" s="42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C2</v>
      </c>
    </row>
    <row r="17" spans="1:12" x14ac:dyDescent="0.2">
      <c r="A17" s="204">
        <v>13</v>
      </c>
      <c r="B17" s="76" t="s">
        <v>183</v>
      </c>
      <c r="C17" s="78" t="s">
        <v>121</v>
      </c>
      <c r="D17" s="78" t="s">
        <v>6</v>
      </c>
      <c r="E17" s="79" t="s">
        <v>25</v>
      </c>
      <c r="F17" s="76" t="s">
        <v>297</v>
      </c>
      <c r="G17" s="198" t="s">
        <v>418</v>
      </c>
      <c r="H17" s="42" t="str">
        <f>Tablica11237569[[#This Row],[Godište]]&amp;""&amp;Tablica11237569[[#This Row],[Spol]]</f>
        <v>2006Ž</v>
      </c>
      <c r="I17" s="42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D2</v>
      </c>
    </row>
    <row r="18" spans="1:12" x14ac:dyDescent="0.2">
      <c r="A18" s="204">
        <v>14</v>
      </c>
      <c r="B18" s="76" t="s">
        <v>173</v>
      </c>
      <c r="C18" s="78" t="s">
        <v>171</v>
      </c>
      <c r="D18" s="78" t="s">
        <v>6</v>
      </c>
      <c r="E18" s="79" t="s">
        <v>22</v>
      </c>
      <c r="F18" s="76" t="s">
        <v>359</v>
      </c>
      <c r="G18" s="198" t="s">
        <v>458</v>
      </c>
      <c r="H18" s="42" t="str">
        <f>Tablica11237569[[#This Row],[Godište]]&amp;""&amp;Tablica11237569[[#This Row],[Spol]]</f>
        <v>2007Ž</v>
      </c>
      <c r="I18" s="42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E2</v>
      </c>
    </row>
    <row r="19" spans="1:12" x14ac:dyDescent="0.2">
      <c r="A19" s="204">
        <v>15</v>
      </c>
      <c r="B19" s="76" t="s">
        <v>244</v>
      </c>
      <c r="C19" s="78" t="s">
        <v>114</v>
      </c>
      <c r="D19" s="78" t="s">
        <v>6</v>
      </c>
      <c r="E19" s="68" t="s">
        <v>23</v>
      </c>
      <c r="F19" s="63" t="s">
        <v>245</v>
      </c>
      <c r="G19" s="199" t="s">
        <v>457</v>
      </c>
      <c r="H19" s="42" t="str">
        <f>Tablica11237569[[#This Row],[Godište]]&amp;""&amp;Tablica11237569[[#This Row],[Spol]]</f>
        <v>2004Ž</v>
      </c>
      <c r="I19" s="42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C2</v>
      </c>
    </row>
    <row r="20" spans="1:12" x14ac:dyDescent="0.2">
      <c r="A20" s="204">
        <v>16</v>
      </c>
      <c r="B20" s="76" t="s">
        <v>96</v>
      </c>
      <c r="C20" s="78" t="s">
        <v>171</v>
      </c>
      <c r="D20" s="78" t="s">
        <v>6</v>
      </c>
      <c r="E20" s="79" t="s">
        <v>23</v>
      </c>
      <c r="F20" s="76" t="s">
        <v>257</v>
      </c>
      <c r="G20" s="198" t="s">
        <v>459</v>
      </c>
      <c r="H20" s="42" t="str">
        <f>Tablica11237569[[#This Row],[Godište]]&amp;""&amp;Tablica11237569[[#This Row],[Spol]]</f>
        <v>2007Ž</v>
      </c>
      <c r="I20" s="42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E2</v>
      </c>
    </row>
    <row r="21" spans="1:12" x14ac:dyDescent="0.2">
      <c r="A21" s="204">
        <v>17</v>
      </c>
      <c r="B21" s="76" t="s">
        <v>304</v>
      </c>
      <c r="C21" s="78" t="s">
        <v>174</v>
      </c>
      <c r="D21" s="78" t="s">
        <v>6</v>
      </c>
      <c r="E21" s="79" t="s">
        <v>25</v>
      </c>
      <c r="F21" s="76" t="s">
        <v>232</v>
      </c>
      <c r="G21" s="198" t="s">
        <v>456</v>
      </c>
      <c r="H21" s="42" t="str">
        <f>Tablica11237569[[#This Row],[Godište]]&amp;""&amp;Tablica11237569[[#This Row],[Spol]]</f>
        <v>2008Ž</v>
      </c>
      <c r="I21" s="42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E2</v>
      </c>
    </row>
    <row r="22" spans="1:12" x14ac:dyDescent="0.2">
      <c r="A22" s="204">
        <v>18</v>
      </c>
      <c r="B22" s="76" t="s">
        <v>249</v>
      </c>
      <c r="C22" s="78" t="s">
        <v>114</v>
      </c>
      <c r="D22" s="78" t="s">
        <v>6</v>
      </c>
      <c r="E22" s="79" t="s">
        <v>23</v>
      </c>
      <c r="F22" s="76" t="s">
        <v>250</v>
      </c>
      <c r="G22" s="198" t="s">
        <v>379</v>
      </c>
      <c r="H22" s="50" t="str">
        <f>Tablica11237569[[#This Row],[Godište]]&amp;""&amp;Tablica11237569[[#This Row],[Spol]]</f>
        <v>2004Ž</v>
      </c>
      <c r="I22" s="50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C2</v>
      </c>
      <c r="J22" s="50"/>
      <c r="K22" s="50"/>
      <c r="L22" s="50"/>
    </row>
    <row r="23" spans="1:12" x14ac:dyDescent="0.2">
      <c r="A23" s="204">
        <v>19</v>
      </c>
      <c r="B23" s="63" t="s">
        <v>299</v>
      </c>
      <c r="C23" s="67" t="s">
        <v>114</v>
      </c>
      <c r="D23" s="67" t="s">
        <v>6</v>
      </c>
      <c r="E23" s="68" t="s">
        <v>25</v>
      </c>
      <c r="F23" s="63" t="s">
        <v>300</v>
      </c>
      <c r="G23" s="199" t="s">
        <v>379</v>
      </c>
      <c r="H23" s="42" t="str">
        <f>Tablica11237569[[#This Row],[Godište]]&amp;""&amp;Tablica11237569[[#This Row],[Spol]]</f>
        <v>2004Ž</v>
      </c>
      <c r="I23" s="42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C2</v>
      </c>
    </row>
    <row r="24" spans="1:12" x14ac:dyDescent="0.2">
      <c r="A24" s="204">
        <v>20</v>
      </c>
      <c r="B24" s="76" t="s">
        <v>301</v>
      </c>
      <c r="C24" s="78" t="s">
        <v>114</v>
      </c>
      <c r="D24" s="78" t="s">
        <v>6</v>
      </c>
      <c r="E24" s="68" t="s">
        <v>25</v>
      </c>
      <c r="F24" s="63" t="s">
        <v>303</v>
      </c>
      <c r="G24" s="199" t="s">
        <v>379</v>
      </c>
      <c r="H24" s="42" t="str">
        <f>Tablica11237569[[#This Row],[Godište]]&amp;""&amp;Tablica11237569[[#This Row],[Spol]]</f>
        <v>2004Ž</v>
      </c>
      <c r="I24" s="42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C2</v>
      </c>
    </row>
  </sheetData>
  <mergeCells count="2">
    <mergeCell ref="B1:G1"/>
    <mergeCell ref="B2:G2"/>
  </mergeCells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List1!$A$1:$A$12</xm:f>
          </x14:formula1>
          <xm:sqref>B2:G2</xm:sqref>
        </x14:dataValidation>
        <x14:dataValidation type="list" allowBlank="1" showInputMessage="1" showErrorMessage="1">
          <x14:formula1>
            <xm:f>List1!$A$15:$A$20</xm:f>
          </x14:formula1>
          <xm:sqref>B1:G1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I36" sqref="I36"/>
    </sheetView>
  </sheetViews>
  <sheetFormatPr defaultRowHeight="12" x14ac:dyDescent="0.2"/>
  <cols>
    <col min="1" max="1" width="9.140625" style="95"/>
    <col min="2" max="2" width="19.28515625" style="83" bestFit="1" customWidth="1"/>
    <col min="3" max="3" width="10.140625" style="83" customWidth="1"/>
    <col min="4" max="5" width="7" style="83" customWidth="1"/>
    <col min="6" max="6" width="15.5703125" style="83" customWidth="1"/>
    <col min="7" max="7" width="11.85546875" style="83" customWidth="1"/>
    <col min="8" max="8" width="9.140625" style="83" hidden="1" customWidth="1"/>
    <col min="9" max="9" width="9.140625" style="83" customWidth="1"/>
    <col min="10" max="12" width="9.140625" style="83" hidden="1" customWidth="1"/>
    <col min="13" max="16384" width="9.140625" style="83"/>
  </cols>
  <sheetData>
    <row r="1" spans="1:12" ht="15.75" customHeight="1" x14ac:dyDescent="0.2">
      <c r="B1" s="183" t="s">
        <v>364</v>
      </c>
      <c r="C1" s="183"/>
      <c r="D1" s="183"/>
      <c r="E1" s="183"/>
      <c r="F1" s="183"/>
      <c r="G1" s="183"/>
    </row>
    <row r="2" spans="1:12" ht="15.75" customHeight="1" x14ac:dyDescent="0.2">
      <c r="B2" s="184" t="s">
        <v>151</v>
      </c>
      <c r="C2" s="184"/>
      <c r="D2" s="184"/>
      <c r="E2" s="184"/>
      <c r="F2" s="184"/>
      <c r="G2" s="184"/>
    </row>
    <row r="4" spans="1:12" x14ac:dyDescent="0.2">
      <c r="B4" s="84" t="s">
        <v>52</v>
      </c>
      <c r="C4" s="84" t="s">
        <v>53</v>
      </c>
      <c r="D4" s="84" t="s">
        <v>54</v>
      </c>
      <c r="E4" s="84" t="s">
        <v>55</v>
      </c>
      <c r="F4" s="85" t="s">
        <v>117</v>
      </c>
      <c r="G4" s="85" t="s">
        <v>118</v>
      </c>
      <c r="H4" s="83" t="s">
        <v>56</v>
      </c>
      <c r="I4" s="83" t="s">
        <v>57</v>
      </c>
      <c r="J4" s="83" t="s">
        <v>58</v>
      </c>
      <c r="K4" s="83" t="s">
        <v>59</v>
      </c>
      <c r="L4" s="83" t="s">
        <v>60</v>
      </c>
    </row>
    <row r="5" spans="1:12" ht="12.75" x14ac:dyDescent="0.2">
      <c r="A5" s="96">
        <v>1</v>
      </c>
      <c r="B5" s="76" t="s">
        <v>109</v>
      </c>
      <c r="C5" s="78" t="s">
        <v>121</v>
      </c>
      <c r="D5" s="78" t="s">
        <v>7</v>
      </c>
      <c r="E5" s="79" t="s">
        <v>22</v>
      </c>
      <c r="F5" s="76" t="s">
        <v>66</v>
      </c>
      <c r="G5" s="198" t="s">
        <v>477</v>
      </c>
      <c r="H5" s="83" t="str">
        <f>Tablica1123756910[[#This Row],[Godište]]&amp;""&amp;Tablica1123756910[[#This Row],[Spol]]</f>
        <v>2006M</v>
      </c>
      <c r="I5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E1</v>
      </c>
    </row>
    <row r="6" spans="1:12" ht="12.75" x14ac:dyDescent="0.2">
      <c r="A6" s="96">
        <v>2</v>
      </c>
      <c r="B6" s="76" t="s">
        <v>317</v>
      </c>
      <c r="C6" s="78" t="s">
        <v>318</v>
      </c>
      <c r="D6" s="78" t="s">
        <v>7</v>
      </c>
      <c r="E6" s="68" t="s">
        <v>24</v>
      </c>
      <c r="F6" s="63" t="s">
        <v>240</v>
      </c>
      <c r="G6" s="199" t="s">
        <v>492</v>
      </c>
      <c r="H6" s="83" t="str">
        <f>Tablica1123756910[[#This Row],[Godište]]&amp;""&amp;Tablica1123756910[[#This Row],[Spol]]</f>
        <v>1996M</v>
      </c>
      <c r="I6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A1</v>
      </c>
    </row>
    <row r="7" spans="1:12" ht="13.5" thickBot="1" x14ac:dyDescent="0.25">
      <c r="A7" s="96">
        <v>3</v>
      </c>
      <c r="B7" s="195" t="s">
        <v>175</v>
      </c>
      <c r="C7" s="196" t="s">
        <v>121</v>
      </c>
      <c r="D7" s="196" t="s">
        <v>7</v>
      </c>
      <c r="E7" s="197" t="s">
        <v>23</v>
      </c>
      <c r="F7" s="195" t="s">
        <v>246</v>
      </c>
      <c r="G7" s="200" t="s">
        <v>485</v>
      </c>
      <c r="H7" s="86" t="str">
        <f>Tablica1123756910[[#This Row],[Godište]]&amp;""&amp;Tablica1123756910[[#This Row],[Spol]]</f>
        <v>2006M</v>
      </c>
      <c r="I7" s="86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E1</v>
      </c>
      <c r="J7" s="86"/>
      <c r="K7" s="86"/>
      <c r="L7" s="86"/>
    </row>
    <row r="8" spans="1:12" ht="13.5" thickTop="1" x14ac:dyDescent="0.2">
      <c r="A8" s="96">
        <v>4</v>
      </c>
      <c r="B8" s="76" t="s">
        <v>99</v>
      </c>
      <c r="C8" s="78" t="s">
        <v>115</v>
      </c>
      <c r="D8" s="78" t="s">
        <v>7</v>
      </c>
      <c r="E8" s="68" t="s">
        <v>25</v>
      </c>
      <c r="F8" s="63" t="s">
        <v>234</v>
      </c>
      <c r="G8" s="199" t="s">
        <v>497</v>
      </c>
      <c r="H8" s="83" t="str">
        <f>Tablica1123756910[[#This Row],[Godište]]&amp;""&amp;Tablica1123756910[[#This Row],[Spol]]</f>
        <v>2005M</v>
      </c>
      <c r="I8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D1</v>
      </c>
    </row>
    <row r="9" spans="1:12" ht="12.75" x14ac:dyDescent="0.2">
      <c r="A9" s="96">
        <v>5</v>
      </c>
      <c r="B9" s="76" t="s">
        <v>86</v>
      </c>
      <c r="C9" s="78">
        <v>2006</v>
      </c>
      <c r="D9" s="78" t="s">
        <v>7</v>
      </c>
      <c r="E9" s="79" t="s">
        <v>23</v>
      </c>
      <c r="F9" s="76" t="s">
        <v>237</v>
      </c>
      <c r="G9" s="198" t="s">
        <v>499</v>
      </c>
      <c r="H9" s="83" t="str">
        <f>Tablica1123756910[[#This Row],[Godište]]&amp;""&amp;Tablica1123756910[[#This Row],[Spol]]</f>
        <v>2006M</v>
      </c>
      <c r="I9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E1</v>
      </c>
    </row>
    <row r="10" spans="1:12" ht="12.75" x14ac:dyDescent="0.2">
      <c r="A10" s="96">
        <v>6</v>
      </c>
      <c r="B10" s="63" t="s">
        <v>107</v>
      </c>
      <c r="C10" s="67" t="s">
        <v>158</v>
      </c>
      <c r="D10" s="67" t="s">
        <v>7</v>
      </c>
      <c r="E10" s="68" t="s">
        <v>22</v>
      </c>
      <c r="F10" s="63" t="s">
        <v>66</v>
      </c>
      <c r="G10" s="199" t="s">
        <v>471</v>
      </c>
      <c r="H10" s="83" t="str">
        <f>Tablica1123756910[[#This Row],[Godište]]&amp;""&amp;Tablica1123756910[[#This Row],[Spol]]</f>
        <v>2001M</v>
      </c>
      <c r="I10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B1</v>
      </c>
    </row>
    <row r="11" spans="1:12" ht="12.75" x14ac:dyDescent="0.2">
      <c r="A11" s="96">
        <v>7</v>
      </c>
      <c r="B11" s="76" t="s">
        <v>87</v>
      </c>
      <c r="C11" s="78" t="s">
        <v>121</v>
      </c>
      <c r="D11" s="78" t="s">
        <v>7</v>
      </c>
      <c r="E11" s="68" t="s">
        <v>23</v>
      </c>
      <c r="F11" s="63" t="s">
        <v>241</v>
      </c>
      <c r="G11" s="199" t="s">
        <v>500</v>
      </c>
      <c r="H11" s="120" t="str">
        <f>Tablica1123756910[[#This Row],[Godište]]&amp;""&amp;Tablica1123756910[[#This Row],[Spol]]</f>
        <v>2006M</v>
      </c>
      <c r="I11" s="120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E1</v>
      </c>
      <c r="J11" s="120"/>
      <c r="K11" s="120"/>
      <c r="L11" s="120"/>
    </row>
    <row r="12" spans="1:12" ht="12.75" x14ac:dyDescent="0.2">
      <c r="A12" s="96">
        <v>8</v>
      </c>
      <c r="B12" s="76" t="s">
        <v>176</v>
      </c>
      <c r="C12" s="78">
        <v>2005</v>
      </c>
      <c r="D12" s="78" t="s">
        <v>7</v>
      </c>
      <c r="E12" s="79" t="s">
        <v>23</v>
      </c>
      <c r="F12" s="76" t="s">
        <v>238</v>
      </c>
      <c r="G12" s="198" t="s">
        <v>501</v>
      </c>
      <c r="H12" s="83" t="str">
        <f>Tablica1123756910[[#This Row],[Godište]]&amp;""&amp;Tablica1123756910[[#This Row],[Spol]]</f>
        <v>2005M</v>
      </c>
      <c r="I12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D1</v>
      </c>
    </row>
    <row r="13" spans="1:12" ht="12.75" x14ac:dyDescent="0.2">
      <c r="A13" s="96">
        <v>9</v>
      </c>
      <c r="B13" s="63" t="s">
        <v>67</v>
      </c>
      <c r="C13" s="67" t="s">
        <v>163</v>
      </c>
      <c r="D13" s="67" t="s">
        <v>7</v>
      </c>
      <c r="E13" s="68" t="s">
        <v>24</v>
      </c>
      <c r="F13" s="63" t="s">
        <v>234</v>
      </c>
      <c r="G13" s="199" t="s">
        <v>486</v>
      </c>
      <c r="H13" s="83" t="str">
        <f>Tablica1123756910[[#This Row],[Godište]]&amp;""&amp;Tablica1123756910[[#This Row],[Spol]]</f>
        <v>1998M</v>
      </c>
      <c r="I13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A1</v>
      </c>
    </row>
    <row r="14" spans="1:12" ht="12.75" x14ac:dyDescent="0.2">
      <c r="A14" s="96">
        <v>10</v>
      </c>
      <c r="B14" s="63" t="s">
        <v>205</v>
      </c>
      <c r="C14" s="67">
        <v>2006</v>
      </c>
      <c r="D14" s="67" t="s">
        <v>7</v>
      </c>
      <c r="E14" s="68" t="s">
        <v>23</v>
      </c>
      <c r="F14" s="63" t="s">
        <v>235</v>
      </c>
      <c r="G14" s="199" t="s">
        <v>498</v>
      </c>
      <c r="H14" s="83" t="str">
        <f>Tablica1123756910[[#This Row],[Godište]]&amp;""&amp;Tablica1123756910[[#This Row],[Spol]]</f>
        <v>2006M</v>
      </c>
      <c r="I14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E1</v>
      </c>
    </row>
    <row r="15" spans="1:12" ht="12.75" x14ac:dyDescent="0.2">
      <c r="A15" s="96">
        <v>11</v>
      </c>
      <c r="B15" s="76" t="s">
        <v>368</v>
      </c>
      <c r="C15" s="78">
        <v>2001</v>
      </c>
      <c r="D15" s="78" t="s">
        <v>7</v>
      </c>
      <c r="E15" s="68" t="s">
        <v>23</v>
      </c>
      <c r="F15" s="63" t="s">
        <v>236</v>
      </c>
      <c r="G15" s="199" t="s">
        <v>487</v>
      </c>
      <c r="H15" s="83" t="str">
        <f>Tablica1123756910[[#This Row],[Godište]]&amp;""&amp;Tablica1123756910[[#This Row],[Spol]]</f>
        <v>2001M</v>
      </c>
      <c r="I15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B1</v>
      </c>
    </row>
    <row r="16" spans="1:12" ht="12.75" x14ac:dyDescent="0.2">
      <c r="A16" s="96">
        <v>12</v>
      </c>
      <c r="B16" s="76" t="s">
        <v>85</v>
      </c>
      <c r="C16" s="78">
        <v>2004</v>
      </c>
      <c r="D16" s="78" t="s">
        <v>7</v>
      </c>
      <c r="E16" s="68" t="s">
        <v>23</v>
      </c>
      <c r="F16" s="63" t="s">
        <v>239</v>
      </c>
      <c r="G16" s="199" t="s">
        <v>493</v>
      </c>
      <c r="H16" s="83" t="str">
        <f>Tablica1123756910[[#This Row],[Godište]]&amp;""&amp;Tablica1123756910[[#This Row],[Spol]]</f>
        <v>2004M</v>
      </c>
      <c r="I16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D1</v>
      </c>
    </row>
    <row r="17" spans="1:12" ht="12.75" x14ac:dyDescent="0.2">
      <c r="A17" s="96">
        <v>13</v>
      </c>
      <c r="B17" s="76" t="s">
        <v>259</v>
      </c>
      <c r="C17" s="78" t="s">
        <v>163</v>
      </c>
      <c r="D17" s="78" t="s">
        <v>7</v>
      </c>
      <c r="E17" s="68" t="s">
        <v>25</v>
      </c>
      <c r="F17" s="63" t="s">
        <v>261</v>
      </c>
      <c r="G17" s="199" t="s">
        <v>491</v>
      </c>
      <c r="H17" s="83" t="str">
        <f>Tablica1123756910[[#This Row],[Godište]]&amp;""&amp;Tablica1123756910[[#This Row],[Spol]]</f>
        <v>1998M</v>
      </c>
      <c r="I17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A1</v>
      </c>
    </row>
    <row r="18" spans="1:12" ht="12.75" x14ac:dyDescent="0.2">
      <c r="A18" s="96">
        <v>14</v>
      </c>
      <c r="B18" s="76" t="s">
        <v>271</v>
      </c>
      <c r="C18" s="78" t="s">
        <v>160</v>
      </c>
      <c r="D18" s="78" t="s">
        <v>7</v>
      </c>
      <c r="E18" s="68" t="s">
        <v>25</v>
      </c>
      <c r="F18" s="63" t="s">
        <v>273</v>
      </c>
      <c r="G18" s="199" t="s">
        <v>489</v>
      </c>
      <c r="H18" s="83" t="str">
        <f>Tablica1123756910[[#This Row],[Godište]]&amp;""&amp;Tablica1123756910[[#This Row],[Spol]]</f>
        <v>2003M</v>
      </c>
      <c r="I18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C1</v>
      </c>
    </row>
    <row r="19" spans="1:12" ht="12.75" x14ac:dyDescent="0.2">
      <c r="A19" s="96">
        <v>15</v>
      </c>
      <c r="B19" s="76" t="s">
        <v>91</v>
      </c>
      <c r="C19" s="78">
        <v>2009</v>
      </c>
      <c r="D19" s="78" t="s">
        <v>7</v>
      </c>
      <c r="E19" s="68" t="s">
        <v>23</v>
      </c>
      <c r="F19" s="63" t="s">
        <v>242</v>
      </c>
      <c r="G19" s="199" t="s">
        <v>496</v>
      </c>
      <c r="H19" s="83" t="str">
        <f>Tablica1123756910[[#This Row],[Godište]]&amp;""&amp;Tablica1123756910[[#This Row],[Spol]]</f>
        <v>2009M</v>
      </c>
      <c r="I19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E1</v>
      </c>
    </row>
    <row r="20" spans="1:12" ht="12.75" x14ac:dyDescent="0.2">
      <c r="A20" s="96">
        <v>16</v>
      </c>
      <c r="B20" s="76" t="s">
        <v>88</v>
      </c>
      <c r="C20" s="78">
        <v>2005</v>
      </c>
      <c r="D20" s="78" t="s">
        <v>7</v>
      </c>
      <c r="E20" s="68" t="s">
        <v>23</v>
      </c>
      <c r="F20" s="63" t="s">
        <v>240</v>
      </c>
      <c r="G20" s="199" t="s">
        <v>494</v>
      </c>
      <c r="H20" s="83" t="str">
        <f>Tablica1123756910[[#This Row],[Godište]]&amp;""&amp;Tablica1123756910[[#This Row],[Spol]]</f>
        <v>2005M</v>
      </c>
      <c r="I20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D1</v>
      </c>
    </row>
    <row r="21" spans="1:12" ht="12.75" x14ac:dyDescent="0.2">
      <c r="A21" s="96">
        <v>17</v>
      </c>
      <c r="B21" s="76" t="s">
        <v>168</v>
      </c>
      <c r="C21" s="78" t="s">
        <v>160</v>
      </c>
      <c r="D21" s="78" t="s">
        <v>7</v>
      </c>
      <c r="E21" s="68" t="s">
        <v>22</v>
      </c>
      <c r="F21" s="63" t="s">
        <v>66</v>
      </c>
      <c r="G21" s="199" t="s">
        <v>472</v>
      </c>
      <c r="H21" s="83" t="str">
        <f>Tablica1123756910[[#This Row],[Godište]]&amp;""&amp;Tablica1123756910[[#This Row],[Spol]]</f>
        <v>2003M</v>
      </c>
      <c r="I21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C1</v>
      </c>
    </row>
    <row r="22" spans="1:12" ht="12.75" x14ac:dyDescent="0.2">
      <c r="A22" s="96">
        <v>18</v>
      </c>
      <c r="B22" s="76" t="s">
        <v>208</v>
      </c>
      <c r="C22" s="78">
        <v>2006</v>
      </c>
      <c r="D22" s="78" t="s">
        <v>7</v>
      </c>
      <c r="E22" s="68" t="s">
        <v>23</v>
      </c>
      <c r="F22" s="63" t="s">
        <v>236</v>
      </c>
      <c r="G22" s="199" t="s">
        <v>488</v>
      </c>
      <c r="H22" s="83" t="str">
        <f>Tablica1123756910[[#This Row],[Godište]]&amp;""&amp;Tablica1123756910[[#This Row],[Spol]]</f>
        <v>2006M</v>
      </c>
      <c r="I22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E1</v>
      </c>
    </row>
    <row r="23" spans="1:12" ht="12.75" x14ac:dyDescent="0.2">
      <c r="A23" s="96">
        <v>19</v>
      </c>
      <c r="B23" s="76" t="s">
        <v>112</v>
      </c>
      <c r="C23" s="78">
        <v>2006</v>
      </c>
      <c r="D23" s="78" t="s">
        <v>7</v>
      </c>
      <c r="E23" s="79" t="s">
        <v>23</v>
      </c>
      <c r="F23" s="63" t="s">
        <v>237</v>
      </c>
      <c r="G23" s="199" t="s">
        <v>502</v>
      </c>
      <c r="H23" s="83" t="str">
        <f>Tablica1123756910[[#This Row],[Godište]]&amp;""&amp;Tablica1123756910[[#This Row],[Spol]]</f>
        <v>2006M</v>
      </c>
      <c r="I23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E1</v>
      </c>
    </row>
    <row r="24" spans="1:12" ht="12.75" x14ac:dyDescent="0.2">
      <c r="A24" s="96">
        <v>20</v>
      </c>
      <c r="B24" s="63" t="s">
        <v>343</v>
      </c>
      <c r="C24" s="67" t="s">
        <v>158</v>
      </c>
      <c r="D24" s="67" t="s">
        <v>7</v>
      </c>
      <c r="E24" s="68" t="s">
        <v>22</v>
      </c>
      <c r="F24" s="63" t="s">
        <v>66</v>
      </c>
      <c r="G24" s="199" t="s">
        <v>478</v>
      </c>
      <c r="H24" s="83" t="str">
        <f>Tablica1123756910[[#This Row],[Godište]]&amp;""&amp;Tablica1123756910[[#This Row],[Spol]]</f>
        <v>2001M</v>
      </c>
      <c r="I24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B1</v>
      </c>
    </row>
    <row r="25" spans="1:12" ht="12.75" x14ac:dyDescent="0.2">
      <c r="A25" s="96">
        <v>21</v>
      </c>
      <c r="B25" s="76" t="s">
        <v>90</v>
      </c>
      <c r="C25" s="78">
        <v>2007</v>
      </c>
      <c r="D25" s="78" t="s">
        <v>7</v>
      </c>
      <c r="E25" s="79" t="s">
        <v>23</v>
      </c>
      <c r="F25" s="76" t="s">
        <v>234</v>
      </c>
      <c r="G25" s="198" t="s">
        <v>490</v>
      </c>
      <c r="H25" s="83" t="str">
        <f>Tablica1123756910[[#This Row],[Godište]]&amp;""&amp;Tablica1123756910[[#This Row],[Spol]]</f>
        <v>2007M</v>
      </c>
      <c r="I25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E1</v>
      </c>
    </row>
    <row r="26" spans="1:12" ht="12.75" x14ac:dyDescent="0.2">
      <c r="A26" s="96">
        <v>22</v>
      </c>
      <c r="B26" s="76" t="s">
        <v>89</v>
      </c>
      <c r="C26" s="78">
        <v>2008</v>
      </c>
      <c r="D26" s="78" t="s">
        <v>7</v>
      </c>
      <c r="E26" s="68" t="s">
        <v>23</v>
      </c>
      <c r="F26" s="63" t="s">
        <v>240</v>
      </c>
      <c r="G26" s="199" t="s">
        <v>495</v>
      </c>
      <c r="H26" s="83" t="str">
        <f>Tablica1123756910[[#This Row],[Godište]]&amp;""&amp;Tablica1123756910[[#This Row],[Spol]]</f>
        <v>2008M</v>
      </c>
      <c r="I26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E1</v>
      </c>
    </row>
    <row r="27" spans="1:12" ht="12.75" x14ac:dyDescent="0.2">
      <c r="A27" s="96">
        <v>23</v>
      </c>
      <c r="B27" s="76" t="s">
        <v>74</v>
      </c>
      <c r="C27" s="78" t="s">
        <v>115</v>
      </c>
      <c r="D27" s="78" t="s">
        <v>7</v>
      </c>
      <c r="E27" s="68" t="s">
        <v>24</v>
      </c>
      <c r="F27" s="63" t="s">
        <v>332</v>
      </c>
      <c r="G27" s="199" t="s">
        <v>474</v>
      </c>
      <c r="H27" s="83" t="str">
        <f>Tablica1123756910[[#This Row],[Godište]]&amp;""&amp;Tablica1123756910[[#This Row],[Spol]]</f>
        <v>2005M</v>
      </c>
      <c r="I27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D1</v>
      </c>
    </row>
    <row r="28" spans="1:12" ht="12.75" x14ac:dyDescent="0.2">
      <c r="A28" s="96">
        <v>24</v>
      </c>
      <c r="B28" s="76" t="s">
        <v>71</v>
      </c>
      <c r="C28" s="78" t="s">
        <v>158</v>
      </c>
      <c r="D28" s="78" t="s">
        <v>7</v>
      </c>
      <c r="E28" s="68" t="s">
        <v>24</v>
      </c>
      <c r="F28" s="63" t="s">
        <v>258</v>
      </c>
      <c r="G28" s="199" t="s">
        <v>473</v>
      </c>
      <c r="H28" s="120" t="str">
        <f>Tablica1123756910[[#This Row],[Godište]]&amp;""&amp;Tablica1123756910[[#This Row],[Spol]]</f>
        <v>2001M</v>
      </c>
      <c r="I28" s="120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B1</v>
      </c>
      <c r="J28" s="120"/>
      <c r="K28" s="120"/>
      <c r="L28" s="120"/>
    </row>
    <row r="29" spans="1:12" ht="12.75" x14ac:dyDescent="0.2">
      <c r="A29" s="96">
        <v>25</v>
      </c>
      <c r="B29" s="63" t="s">
        <v>70</v>
      </c>
      <c r="C29" s="67" t="s">
        <v>158</v>
      </c>
      <c r="D29" s="67" t="s">
        <v>7</v>
      </c>
      <c r="E29" s="68" t="s">
        <v>24</v>
      </c>
      <c r="F29" s="63" t="s">
        <v>258</v>
      </c>
      <c r="G29" s="199" t="s">
        <v>484</v>
      </c>
      <c r="H29" s="83" t="str">
        <f>Tablica1123756910[[#This Row],[Godište]]&amp;""&amp;Tablica1123756910[[#This Row],[Spol]]</f>
        <v>2001M</v>
      </c>
      <c r="I29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B1</v>
      </c>
    </row>
    <row r="30" spans="1:12" ht="12.75" x14ac:dyDescent="0.2">
      <c r="A30" s="96">
        <v>26</v>
      </c>
      <c r="B30" s="76" t="s">
        <v>213</v>
      </c>
      <c r="C30" s="78">
        <v>2007</v>
      </c>
      <c r="D30" s="78" t="s">
        <v>7</v>
      </c>
      <c r="E30" s="68" t="s">
        <v>23</v>
      </c>
      <c r="F30" s="63" t="s">
        <v>243</v>
      </c>
      <c r="G30" s="199" t="s">
        <v>476</v>
      </c>
      <c r="H30" s="83" t="str">
        <f>Tablica1123756910[[#This Row],[Godište]]&amp;""&amp;Tablica1123756910[[#This Row],[Spol]]</f>
        <v>2007M</v>
      </c>
      <c r="I30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E1</v>
      </c>
    </row>
    <row r="31" spans="1:12" ht="12.75" x14ac:dyDescent="0.2">
      <c r="A31" s="96">
        <v>27</v>
      </c>
      <c r="B31" s="76" t="s">
        <v>75</v>
      </c>
      <c r="C31" s="78" t="s">
        <v>121</v>
      </c>
      <c r="D31" s="78" t="s">
        <v>7</v>
      </c>
      <c r="E31" s="68" t="s">
        <v>24</v>
      </c>
      <c r="F31" s="63" t="s">
        <v>333</v>
      </c>
      <c r="G31" s="199" t="s">
        <v>475</v>
      </c>
      <c r="H31" s="83" t="str">
        <f>Tablica1123756910[[#This Row],[Godište]]&amp;""&amp;Tablica1123756910[[#This Row],[Spol]]</f>
        <v>2006M</v>
      </c>
      <c r="I31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E1</v>
      </c>
    </row>
    <row r="32" spans="1:12" ht="12.75" x14ac:dyDescent="0.2">
      <c r="A32" s="96">
        <v>28</v>
      </c>
      <c r="B32" s="76" t="s">
        <v>179</v>
      </c>
      <c r="C32" s="78" t="s">
        <v>115</v>
      </c>
      <c r="D32" s="78" t="s">
        <v>7</v>
      </c>
      <c r="E32" s="68" t="s">
        <v>25</v>
      </c>
      <c r="F32" s="63" t="s">
        <v>246</v>
      </c>
      <c r="G32" s="199" t="s">
        <v>379</v>
      </c>
      <c r="H32" s="83" t="str">
        <f>Tablica1123756910[[#This Row],[Godište]]&amp;""&amp;Tablica1123756910[[#This Row],[Spol]]</f>
        <v>2005M</v>
      </c>
      <c r="I32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D1</v>
      </c>
    </row>
    <row r="33" spans="1:9" ht="12.75" x14ac:dyDescent="0.2">
      <c r="A33" s="96">
        <v>29</v>
      </c>
      <c r="B33" s="76" t="s">
        <v>180</v>
      </c>
      <c r="C33" s="78" t="s">
        <v>121</v>
      </c>
      <c r="D33" s="78" t="s">
        <v>7</v>
      </c>
      <c r="E33" s="68" t="s">
        <v>25</v>
      </c>
      <c r="F33" s="63" t="s">
        <v>286</v>
      </c>
      <c r="G33" s="199" t="s">
        <v>379</v>
      </c>
      <c r="H33" s="83" t="str">
        <f>Tablica1123756910[[#This Row],[Godište]]&amp;""&amp;Tablica1123756910[[#This Row],[Spol]]</f>
        <v>2006M</v>
      </c>
      <c r="I33" s="8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E1</v>
      </c>
    </row>
  </sheetData>
  <mergeCells count="2">
    <mergeCell ref="B1:G1"/>
    <mergeCell ref="B2:G2"/>
  </mergeCells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List1!$A$15:$A$20</xm:f>
          </x14:formula1>
          <xm:sqref>B1:G1</xm:sqref>
        </x14:dataValidation>
        <x14:dataValidation type="list" allowBlank="1" showInputMessage="1" showErrorMessage="1">
          <x14:formula1>
            <xm:f>List1!$A$1:$A$12</xm:f>
          </x14:formula1>
          <xm:sqref>B2:G2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I37" sqref="I37"/>
    </sheetView>
  </sheetViews>
  <sheetFormatPr defaultRowHeight="12" x14ac:dyDescent="0.2"/>
  <cols>
    <col min="1" max="1" width="9.140625" style="95"/>
    <col min="2" max="2" width="19.28515625" style="83" bestFit="1" customWidth="1"/>
    <col min="3" max="3" width="10.140625" style="83" customWidth="1"/>
    <col min="4" max="5" width="7" style="83" customWidth="1"/>
    <col min="6" max="6" width="15.5703125" style="83" customWidth="1"/>
    <col min="7" max="7" width="11.85546875" style="83" customWidth="1"/>
    <col min="8" max="8" width="9.140625" style="83" hidden="1" customWidth="1"/>
    <col min="9" max="9" width="9.140625" style="83" customWidth="1"/>
    <col min="10" max="12" width="9.140625" style="83" hidden="1" customWidth="1"/>
    <col min="13" max="16384" width="9.140625" style="83"/>
  </cols>
  <sheetData>
    <row r="1" spans="1:12" ht="15.75" customHeight="1" x14ac:dyDescent="0.2">
      <c r="B1" s="183" t="s">
        <v>367</v>
      </c>
      <c r="C1" s="183"/>
      <c r="D1" s="183"/>
      <c r="E1" s="183"/>
      <c r="F1" s="183"/>
      <c r="G1" s="183"/>
    </row>
    <row r="2" spans="1:12" ht="15.75" customHeight="1" x14ac:dyDescent="0.2">
      <c r="B2" s="184" t="s">
        <v>152</v>
      </c>
      <c r="C2" s="184"/>
      <c r="D2" s="184"/>
      <c r="E2" s="184"/>
      <c r="F2" s="184"/>
      <c r="G2" s="184"/>
    </row>
    <row r="4" spans="1:12" x14ac:dyDescent="0.2">
      <c r="B4" s="84" t="s">
        <v>52</v>
      </c>
      <c r="C4" s="84" t="s">
        <v>53</v>
      </c>
      <c r="D4" s="84" t="s">
        <v>54</v>
      </c>
      <c r="E4" s="84" t="s">
        <v>55</v>
      </c>
      <c r="F4" s="85" t="s">
        <v>117</v>
      </c>
      <c r="G4" s="85" t="s">
        <v>118</v>
      </c>
      <c r="H4" s="83" t="s">
        <v>56</v>
      </c>
      <c r="I4" s="83" t="s">
        <v>57</v>
      </c>
      <c r="J4" s="83" t="s">
        <v>58</v>
      </c>
      <c r="K4" s="83" t="s">
        <v>59</v>
      </c>
      <c r="L4" s="83" t="s">
        <v>60</v>
      </c>
    </row>
    <row r="5" spans="1:12" ht="12.75" x14ac:dyDescent="0.2">
      <c r="A5" s="96">
        <v>1</v>
      </c>
      <c r="B5" s="76" t="s">
        <v>254</v>
      </c>
      <c r="C5" s="78" t="s">
        <v>154</v>
      </c>
      <c r="D5" s="78" t="s">
        <v>6</v>
      </c>
      <c r="E5" s="79" t="s">
        <v>23</v>
      </c>
      <c r="F5" s="76" t="s">
        <v>241</v>
      </c>
      <c r="G5" s="198" t="s">
        <v>512</v>
      </c>
      <c r="H5" s="83" t="str">
        <f>Tablica112375691012[[#This Row],[Godište]]&amp;""&amp;Tablica112375691012[[#This Row],[Spol]]</f>
        <v>2002Ž</v>
      </c>
      <c r="I5" s="83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B2</v>
      </c>
    </row>
    <row r="6" spans="1:12" ht="12.75" x14ac:dyDescent="0.2">
      <c r="A6" s="96">
        <v>2</v>
      </c>
      <c r="B6" s="76" t="s">
        <v>65</v>
      </c>
      <c r="C6" s="78">
        <v>2001</v>
      </c>
      <c r="D6" s="78" t="s">
        <v>6</v>
      </c>
      <c r="E6" s="68" t="s">
        <v>24</v>
      </c>
      <c r="F6" s="63" t="s">
        <v>334</v>
      </c>
      <c r="G6" s="199" t="s">
        <v>511</v>
      </c>
      <c r="H6" s="83" t="str">
        <f>Tablica112375691012[[#This Row],[Godište]]&amp;""&amp;Tablica112375691012[[#This Row],[Spol]]</f>
        <v>2001Ž</v>
      </c>
      <c r="I6" s="83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A2</v>
      </c>
    </row>
    <row r="7" spans="1:12" ht="13.5" thickBot="1" x14ac:dyDescent="0.25">
      <c r="A7" s="96">
        <v>3</v>
      </c>
      <c r="B7" s="195" t="s">
        <v>373</v>
      </c>
      <c r="C7" s="196" t="s">
        <v>160</v>
      </c>
      <c r="D7" s="196" t="s">
        <v>6</v>
      </c>
      <c r="E7" s="197" t="s">
        <v>22</v>
      </c>
      <c r="F7" s="195" t="s">
        <v>66</v>
      </c>
      <c r="G7" s="200" t="s">
        <v>509</v>
      </c>
      <c r="H7" s="86" t="str">
        <f>Tablica112375691012[[#This Row],[Godište]]&amp;""&amp;Tablica112375691012[[#This Row],[Spol]]</f>
        <v>2003Ž</v>
      </c>
      <c r="I7" s="86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B2</v>
      </c>
      <c r="J7" s="86"/>
      <c r="K7" s="86"/>
      <c r="L7" s="86"/>
    </row>
    <row r="8" spans="1:12" ht="13.5" thickTop="1" x14ac:dyDescent="0.2">
      <c r="A8" s="96">
        <v>4</v>
      </c>
      <c r="B8" s="76" t="s">
        <v>101</v>
      </c>
      <c r="C8" s="78" t="s">
        <v>154</v>
      </c>
      <c r="D8" s="78" t="s">
        <v>6</v>
      </c>
      <c r="E8" s="68" t="s">
        <v>25</v>
      </c>
      <c r="F8" s="63" t="s">
        <v>236</v>
      </c>
      <c r="G8" s="199" t="s">
        <v>515</v>
      </c>
      <c r="H8" s="83" t="str">
        <f>Tablica112375691012[[#This Row],[Godište]]&amp;""&amp;Tablica112375691012[[#This Row],[Spol]]</f>
        <v>2002Ž</v>
      </c>
      <c r="I8" s="83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B2</v>
      </c>
    </row>
    <row r="9" spans="1:12" ht="12.75" x14ac:dyDescent="0.2">
      <c r="A9" s="96">
        <v>5</v>
      </c>
      <c r="B9" s="76" t="s">
        <v>97</v>
      </c>
      <c r="C9" s="78" t="s">
        <v>158</v>
      </c>
      <c r="D9" s="78" t="s">
        <v>6</v>
      </c>
      <c r="E9" s="68" t="s">
        <v>23</v>
      </c>
      <c r="F9" s="63" t="s">
        <v>238</v>
      </c>
      <c r="G9" s="199" t="s">
        <v>513</v>
      </c>
      <c r="H9" s="83" t="str">
        <f>Tablica112375691012[[#This Row],[Godište]]&amp;""&amp;Tablica112375691012[[#This Row],[Spol]]</f>
        <v>2001Ž</v>
      </c>
      <c r="I9" s="83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A2</v>
      </c>
    </row>
    <row r="10" spans="1:12" ht="12.75" x14ac:dyDescent="0.2">
      <c r="A10" s="96">
        <v>6</v>
      </c>
      <c r="B10" s="76" t="s">
        <v>105</v>
      </c>
      <c r="C10" s="78" t="s">
        <v>115</v>
      </c>
      <c r="D10" s="78" t="s">
        <v>6</v>
      </c>
      <c r="E10" s="68" t="s">
        <v>22</v>
      </c>
      <c r="F10" s="63" t="s">
        <v>66</v>
      </c>
      <c r="G10" s="199" t="s">
        <v>504</v>
      </c>
      <c r="H10" s="83" t="str">
        <f>Tablica112375691012[[#This Row],[Godište]]&amp;""&amp;Tablica112375691012[[#This Row],[Spol]]</f>
        <v>2005Ž</v>
      </c>
      <c r="I10" s="83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C2</v>
      </c>
    </row>
    <row r="11" spans="1:12" ht="12.75" x14ac:dyDescent="0.2">
      <c r="A11" s="96">
        <v>7</v>
      </c>
      <c r="B11" s="76" t="s">
        <v>103</v>
      </c>
      <c r="C11" s="78" t="s">
        <v>158</v>
      </c>
      <c r="D11" s="78" t="s">
        <v>6</v>
      </c>
      <c r="E11" s="68" t="s">
        <v>22</v>
      </c>
      <c r="F11" s="63" t="s">
        <v>66</v>
      </c>
      <c r="G11" s="199" t="s">
        <v>503</v>
      </c>
      <c r="H11" s="83" t="str">
        <f>Tablica112375691012[[#This Row],[Godište]]&amp;""&amp;Tablica112375691012[[#This Row],[Spol]]</f>
        <v>2001Ž</v>
      </c>
      <c r="I11" s="83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A2</v>
      </c>
    </row>
    <row r="12" spans="1:12" ht="12.75" x14ac:dyDescent="0.2">
      <c r="A12" s="96">
        <v>8</v>
      </c>
      <c r="B12" s="63" t="s">
        <v>173</v>
      </c>
      <c r="C12" s="67" t="s">
        <v>171</v>
      </c>
      <c r="D12" s="67" t="s">
        <v>6</v>
      </c>
      <c r="E12" s="68" t="s">
        <v>22</v>
      </c>
      <c r="F12" s="63" t="s">
        <v>66</v>
      </c>
      <c r="G12" s="199" t="s">
        <v>508</v>
      </c>
      <c r="H12" s="83" t="str">
        <f>Tablica112375691012[[#This Row],[Godište]]&amp;""&amp;Tablica112375691012[[#This Row],[Spol]]</f>
        <v>2007Ž</v>
      </c>
      <c r="I12" s="83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E2</v>
      </c>
    </row>
    <row r="13" spans="1:12" ht="12.75" x14ac:dyDescent="0.2">
      <c r="A13" s="96">
        <v>9</v>
      </c>
      <c r="B13" s="76" t="s">
        <v>335</v>
      </c>
      <c r="C13" s="78">
        <v>2003</v>
      </c>
      <c r="D13" s="78" t="s">
        <v>6</v>
      </c>
      <c r="E13" s="68" t="s">
        <v>24</v>
      </c>
      <c r="F13" s="63" t="s">
        <v>336</v>
      </c>
      <c r="G13" s="199" t="s">
        <v>507</v>
      </c>
      <c r="H13" s="83" t="str">
        <f>Tablica112375691012[[#This Row],[Godište]]&amp;""&amp;Tablica112375691012[[#This Row],[Spol]]</f>
        <v>2003Ž</v>
      </c>
      <c r="I13" s="83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B2</v>
      </c>
    </row>
    <row r="14" spans="1:12" ht="12.75" x14ac:dyDescent="0.2">
      <c r="A14" s="96">
        <v>10</v>
      </c>
      <c r="B14" s="63" t="s">
        <v>251</v>
      </c>
      <c r="C14" s="67" t="s">
        <v>115</v>
      </c>
      <c r="D14" s="67" t="s">
        <v>6</v>
      </c>
      <c r="E14" s="68" t="s">
        <v>23</v>
      </c>
      <c r="F14" s="63" t="s">
        <v>253</v>
      </c>
      <c r="G14" s="199" t="s">
        <v>514</v>
      </c>
      <c r="H14" s="83" t="str">
        <f>Tablica112375691012[[#This Row],[Godište]]&amp;""&amp;Tablica112375691012[[#This Row],[Spol]]</f>
        <v>2005Ž</v>
      </c>
      <c r="I14" s="83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C2</v>
      </c>
    </row>
    <row r="15" spans="1:12" ht="12.75" x14ac:dyDescent="0.2">
      <c r="A15" s="96">
        <v>11</v>
      </c>
      <c r="B15" s="76" t="s">
        <v>96</v>
      </c>
      <c r="C15" s="78" t="s">
        <v>171</v>
      </c>
      <c r="D15" s="78" t="s">
        <v>6</v>
      </c>
      <c r="E15" s="68" t="s">
        <v>23</v>
      </c>
      <c r="F15" s="63" t="s">
        <v>258</v>
      </c>
      <c r="G15" s="199" t="s">
        <v>506</v>
      </c>
      <c r="H15" s="83" t="str">
        <f>Tablica112375691012[[#This Row],[Godište]]&amp;""&amp;Tablica112375691012[[#This Row],[Spol]]</f>
        <v>2007Ž</v>
      </c>
      <c r="I15" s="83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E2</v>
      </c>
    </row>
    <row r="16" spans="1:12" ht="12.75" x14ac:dyDescent="0.2">
      <c r="A16" s="96">
        <v>12</v>
      </c>
      <c r="B16" s="76" t="s">
        <v>177</v>
      </c>
      <c r="C16" s="78" t="s">
        <v>121</v>
      </c>
      <c r="D16" s="78" t="s">
        <v>6</v>
      </c>
      <c r="E16" s="68" t="s">
        <v>23</v>
      </c>
      <c r="F16" s="63" t="s">
        <v>248</v>
      </c>
      <c r="G16" s="199" t="s">
        <v>510</v>
      </c>
      <c r="H16" s="83" t="str">
        <f>Tablica112375691012[[#This Row],[Godište]]&amp;""&amp;Tablica112375691012[[#This Row],[Spol]]</f>
        <v>2006Ž</v>
      </c>
      <c r="I16" s="83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D2</v>
      </c>
    </row>
    <row r="17" spans="1:12" ht="12.75" x14ac:dyDescent="0.2">
      <c r="A17" s="96">
        <v>13</v>
      </c>
      <c r="B17" s="76" t="s">
        <v>244</v>
      </c>
      <c r="C17" s="78" t="s">
        <v>114</v>
      </c>
      <c r="D17" s="78" t="s">
        <v>6</v>
      </c>
      <c r="E17" s="68" t="s">
        <v>23</v>
      </c>
      <c r="F17" s="63" t="s">
        <v>246</v>
      </c>
      <c r="G17" s="199" t="s">
        <v>505</v>
      </c>
      <c r="H17" s="83" t="str">
        <f>Tablica112375691012[[#This Row],[Godište]]&amp;""&amp;Tablica112375691012[[#This Row],[Spol]]</f>
        <v>2004Ž</v>
      </c>
      <c r="I17" s="83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C2</v>
      </c>
    </row>
    <row r="18" spans="1:12" ht="12.75" x14ac:dyDescent="0.2">
      <c r="A18" s="96">
        <v>14</v>
      </c>
      <c r="B18" s="76" t="s">
        <v>299</v>
      </c>
      <c r="C18" s="78" t="s">
        <v>114</v>
      </c>
      <c r="D18" s="78" t="s">
        <v>6</v>
      </c>
      <c r="E18" s="68" t="s">
        <v>25</v>
      </c>
      <c r="F18" s="63" t="s">
        <v>246</v>
      </c>
      <c r="G18" s="199" t="s">
        <v>379</v>
      </c>
      <c r="H18" s="120" t="str">
        <f>Tablica112375691012[[#This Row],[Godište]]&amp;""&amp;Tablica112375691012[[#This Row],[Spol]]</f>
        <v>2004Ž</v>
      </c>
      <c r="I18" s="120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C2</v>
      </c>
      <c r="J18" s="120"/>
      <c r="K18" s="120"/>
      <c r="L18" s="120"/>
    </row>
    <row r="19" spans="1:12" ht="12.75" x14ac:dyDescent="0.2">
      <c r="A19" s="96">
        <v>15</v>
      </c>
      <c r="B19" s="63" t="s">
        <v>249</v>
      </c>
      <c r="C19" s="67" t="s">
        <v>114</v>
      </c>
      <c r="D19" s="67" t="s">
        <v>6</v>
      </c>
      <c r="E19" s="68" t="s">
        <v>23</v>
      </c>
      <c r="F19" s="63" t="s">
        <v>234</v>
      </c>
      <c r="G19" s="199" t="s">
        <v>379</v>
      </c>
      <c r="H19" s="83" t="str">
        <f>Tablica112375691012[[#This Row],[Godište]]&amp;""&amp;Tablica112375691012[[#This Row],[Spol]]</f>
        <v>2004Ž</v>
      </c>
      <c r="I19" s="83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C2</v>
      </c>
    </row>
  </sheetData>
  <mergeCells count="2">
    <mergeCell ref="B1:G1"/>
    <mergeCell ref="B2:G2"/>
  </mergeCells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List1!$A$1:$A$12</xm:f>
          </x14:formula1>
          <xm:sqref>B2:G2</xm:sqref>
        </x14:dataValidation>
        <x14:dataValidation type="list" allowBlank="1" showInputMessage="1" showErrorMessage="1">
          <x14:formula1>
            <xm:f>List1!$A$15:$A$20</xm:f>
          </x14:formula1>
          <xm:sqref>B1:G1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C24" sqref="C24"/>
    </sheetView>
  </sheetViews>
  <sheetFormatPr defaultRowHeight="15" x14ac:dyDescent="0.25"/>
  <cols>
    <col min="1" max="1" width="9.140625" customWidth="1"/>
    <col min="2" max="2" width="9.28515625" customWidth="1"/>
    <col min="3" max="3" width="13.7109375" customWidth="1"/>
    <col min="4" max="4" width="14" customWidth="1"/>
    <col min="6" max="6" width="11.28515625" customWidth="1"/>
    <col min="7" max="7" width="13.140625" customWidth="1"/>
    <col min="10" max="10" width="10.140625" customWidth="1"/>
    <col min="12" max="12" width="17.140625" customWidth="1"/>
    <col min="13" max="13" width="12.140625" customWidth="1"/>
    <col min="14" max="14" width="13.140625" customWidth="1"/>
    <col min="15" max="15" width="10" customWidth="1"/>
  </cols>
  <sheetData>
    <row r="1" spans="1:15" x14ac:dyDescent="0.25">
      <c r="A1" s="187"/>
      <c r="B1" s="187"/>
      <c r="C1" s="187" t="s">
        <v>470</v>
      </c>
      <c r="D1" s="187"/>
      <c r="E1" s="187"/>
      <c r="F1" s="7" t="s">
        <v>3</v>
      </c>
      <c r="G1" s="10"/>
      <c r="I1" s="187"/>
      <c r="J1" s="187"/>
      <c r="K1" s="187" t="s">
        <v>470</v>
      </c>
      <c r="L1" s="187"/>
      <c r="M1" s="187"/>
      <c r="N1" s="7" t="s">
        <v>3</v>
      </c>
      <c r="O1" s="10" t="s">
        <v>8</v>
      </c>
    </row>
    <row r="2" spans="1:15" x14ac:dyDescent="0.25">
      <c r="A2" s="8" t="s">
        <v>14</v>
      </c>
      <c r="B2" s="8" t="s">
        <v>517</v>
      </c>
      <c r="C2" s="8" t="s">
        <v>1</v>
      </c>
      <c r="D2" s="8" t="s">
        <v>12</v>
      </c>
      <c r="E2" s="8" t="s">
        <v>11</v>
      </c>
      <c r="F2" s="8" t="s">
        <v>10</v>
      </c>
      <c r="G2" s="163" t="s">
        <v>8</v>
      </c>
      <c r="I2" s="8" t="s">
        <v>14</v>
      </c>
      <c r="J2" s="8" t="s">
        <v>517</v>
      </c>
      <c r="K2" s="8" t="s">
        <v>1</v>
      </c>
      <c r="L2" s="8" t="s">
        <v>12</v>
      </c>
      <c r="M2" s="8" t="s">
        <v>11</v>
      </c>
      <c r="N2" s="8" t="s">
        <v>10</v>
      </c>
      <c r="O2" s="8" t="s">
        <v>129</v>
      </c>
    </row>
    <row r="3" spans="1:15" ht="16.5" thickBot="1" x14ac:dyDescent="0.3">
      <c r="A3" s="11"/>
      <c r="B3" s="20" t="s">
        <v>124</v>
      </c>
      <c r="C3" s="152" t="s">
        <v>50</v>
      </c>
      <c r="D3" s="20"/>
      <c r="E3" s="11"/>
      <c r="F3" s="12"/>
      <c r="G3" s="14" t="s">
        <v>519</v>
      </c>
      <c r="I3" s="3"/>
      <c r="J3" s="13" t="s">
        <v>128</v>
      </c>
      <c r="K3" s="20" t="s">
        <v>483</v>
      </c>
      <c r="L3" s="13"/>
      <c r="M3" s="3"/>
      <c r="N3" s="1"/>
      <c r="O3" s="14" t="s">
        <v>532</v>
      </c>
    </row>
    <row r="4" spans="1:15" ht="17.25" thickTop="1" thickBot="1" x14ac:dyDescent="0.3">
      <c r="A4" s="3"/>
      <c r="B4" s="13" t="s">
        <v>128</v>
      </c>
      <c r="C4" s="181" t="s">
        <v>480</v>
      </c>
      <c r="D4" s="13"/>
      <c r="E4" s="3"/>
      <c r="F4" s="1"/>
      <c r="G4" s="4" t="s">
        <v>520</v>
      </c>
      <c r="I4" s="3"/>
      <c r="J4" s="1" t="s">
        <v>124</v>
      </c>
      <c r="K4" s="25" t="s">
        <v>123</v>
      </c>
      <c r="L4" s="1"/>
      <c r="M4" s="3"/>
      <c r="N4" s="1"/>
      <c r="O4" s="4" t="s">
        <v>531</v>
      </c>
    </row>
    <row r="5" spans="1:15" ht="17.25" thickTop="1" thickBot="1" x14ac:dyDescent="0.3">
      <c r="A5" s="5"/>
      <c r="B5" s="154" t="s">
        <v>196</v>
      </c>
      <c r="C5" s="182" t="s">
        <v>483</v>
      </c>
      <c r="D5" s="6"/>
      <c r="E5" s="5"/>
      <c r="F5" s="6"/>
      <c r="G5" s="15" t="s">
        <v>521</v>
      </c>
      <c r="I5" s="5"/>
      <c r="J5" s="6" t="s">
        <v>127</v>
      </c>
      <c r="K5" s="36" t="s">
        <v>22</v>
      </c>
      <c r="L5" s="6"/>
      <c r="M5" s="5"/>
      <c r="N5" s="6"/>
      <c r="O5" s="15" t="s">
        <v>530</v>
      </c>
    </row>
    <row r="6" spans="1:15" ht="16.5" thickBot="1" x14ac:dyDescent="0.3">
      <c r="A6" s="11"/>
      <c r="B6" s="152" t="s">
        <v>127</v>
      </c>
      <c r="C6" s="20" t="s">
        <v>22</v>
      </c>
      <c r="D6" s="12"/>
      <c r="E6" s="11"/>
      <c r="F6" s="12"/>
      <c r="G6" s="4" t="s">
        <v>518</v>
      </c>
      <c r="I6" s="11"/>
      <c r="J6" s="20" t="s">
        <v>122</v>
      </c>
      <c r="K6" s="24"/>
      <c r="L6" s="20"/>
      <c r="M6" s="11"/>
      <c r="N6" s="12"/>
      <c r="O6" s="14"/>
    </row>
    <row r="7" spans="1:15" ht="17.25" thickTop="1" thickBot="1" x14ac:dyDescent="0.3">
      <c r="A7" s="11"/>
      <c r="B7" s="20" t="s">
        <v>122</v>
      </c>
      <c r="C7" s="1"/>
      <c r="D7" s="20"/>
      <c r="E7" s="11"/>
      <c r="F7" s="12"/>
      <c r="G7" s="14"/>
      <c r="I7" s="3"/>
      <c r="J7" s="13" t="s">
        <v>126</v>
      </c>
      <c r="K7" s="24"/>
      <c r="L7" s="13"/>
      <c r="M7" s="3"/>
      <c r="N7" s="1"/>
      <c r="O7" s="14"/>
    </row>
    <row r="8" spans="1:15" ht="17.25" thickTop="1" thickBot="1" x14ac:dyDescent="0.3">
      <c r="A8" s="3"/>
      <c r="B8" s="151" t="s">
        <v>126</v>
      </c>
      <c r="C8" s="1"/>
      <c r="D8" s="1"/>
      <c r="E8" s="3"/>
      <c r="F8" s="1"/>
      <c r="G8" s="4"/>
      <c r="I8" s="3"/>
      <c r="J8" s="1" t="s">
        <v>196</v>
      </c>
      <c r="K8" s="19"/>
      <c r="L8" s="1"/>
      <c r="M8" s="3"/>
      <c r="N8" s="1"/>
      <c r="O8" s="4"/>
    </row>
    <row r="9" spans="1:15" ht="17.25" thickTop="1" thickBot="1" x14ac:dyDescent="0.3">
      <c r="A9" s="3"/>
      <c r="B9" s="151" t="s">
        <v>197</v>
      </c>
      <c r="C9" s="151"/>
      <c r="D9" s="1"/>
      <c r="E9" s="3"/>
      <c r="F9" s="1"/>
      <c r="G9" s="153"/>
    </row>
    <row r="10" spans="1:15" ht="15.75" thickTop="1" x14ac:dyDescent="0.25"/>
    <row r="11" spans="1:15" x14ac:dyDescent="0.25">
      <c r="A11" s="187"/>
      <c r="B11" s="187"/>
      <c r="C11" s="187" t="s">
        <v>470</v>
      </c>
      <c r="D11" s="187"/>
      <c r="E11" s="187"/>
      <c r="F11" s="7" t="s">
        <v>3</v>
      </c>
      <c r="G11" s="10"/>
      <c r="I11" s="185"/>
      <c r="J11" s="186"/>
      <c r="K11" s="186" t="s">
        <v>470</v>
      </c>
      <c r="L11" s="186"/>
      <c r="M11" s="186"/>
      <c r="N11" s="164" t="s">
        <v>3</v>
      </c>
      <c r="O11" s="165" t="s">
        <v>9</v>
      </c>
    </row>
    <row r="12" spans="1:15" x14ac:dyDescent="0.25">
      <c r="A12" s="8" t="s">
        <v>14</v>
      </c>
      <c r="B12" s="8" t="s">
        <v>517</v>
      </c>
      <c r="C12" s="8" t="s">
        <v>1</v>
      </c>
      <c r="D12" s="8" t="s">
        <v>12</v>
      </c>
      <c r="E12" s="8" t="s">
        <v>11</v>
      </c>
      <c r="F12" s="8" t="s">
        <v>10</v>
      </c>
      <c r="G12" s="163" t="s">
        <v>9</v>
      </c>
      <c r="I12" s="166" t="s">
        <v>14</v>
      </c>
      <c r="J12" s="8" t="s">
        <v>13</v>
      </c>
      <c r="K12" s="8" t="s">
        <v>1</v>
      </c>
      <c r="L12" s="8" t="s">
        <v>12</v>
      </c>
      <c r="M12" s="8" t="s">
        <v>11</v>
      </c>
      <c r="N12" s="8" t="s">
        <v>10</v>
      </c>
      <c r="O12" s="167" t="s">
        <v>129</v>
      </c>
    </row>
    <row r="13" spans="1:15" ht="16.5" thickBot="1" x14ac:dyDescent="0.3">
      <c r="A13" s="11"/>
      <c r="B13" s="20" t="s">
        <v>124</v>
      </c>
      <c r="C13" s="181" t="s">
        <v>479</v>
      </c>
      <c r="D13" s="20"/>
      <c r="E13" s="11"/>
      <c r="F13" s="12"/>
      <c r="G13" s="14" t="s">
        <v>524</v>
      </c>
      <c r="I13" s="168"/>
      <c r="J13" s="20"/>
      <c r="K13" s="180"/>
      <c r="L13" s="20"/>
      <c r="M13" s="11"/>
      <c r="N13" s="12"/>
      <c r="O13" s="169"/>
    </row>
    <row r="14" spans="1:15" ht="17.25" thickTop="1" thickBot="1" x14ac:dyDescent="0.3">
      <c r="A14" s="3"/>
      <c r="B14" s="13" t="s">
        <v>128</v>
      </c>
      <c r="C14" s="20" t="s">
        <v>481</v>
      </c>
      <c r="D14" s="13"/>
      <c r="E14" s="3"/>
      <c r="F14" s="1"/>
      <c r="G14" s="4" t="s">
        <v>525</v>
      </c>
      <c r="I14" s="168"/>
      <c r="J14" s="20"/>
      <c r="K14" s="179"/>
      <c r="L14" s="20"/>
      <c r="M14" s="11"/>
      <c r="N14" s="12"/>
      <c r="O14" s="169"/>
    </row>
    <row r="15" spans="1:15" ht="17.25" thickTop="1" thickBot="1" x14ac:dyDescent="0.3">
      <c r="A15" s="5"/>
      <c r="B15" s="154" t="s">
        <v>126</v>
      </c>
      <c r="C15" s="6" t="s">
        <v>516</v>
      </c>
      <c r="D15" s="6"/>
      <c r="E15" s="5"/>
      <c r="F15" s="6"/>
      <c r="G15" s="155" t="s">
        <v>522</v>
      </c>
      <c r="I15" s="170"/>
      <c r="J15" s="6"/>
      <c r="K15" s="36"/>
      <c r="L15" s="6"/>
      <c r="M15" s="5"/>
      <c r="N15" s="6"/>
      <c r="O15" s="171"/>
    </row>
    <row r="16" spans="1:15" ht="16.5" thickBot="1" x14ac:dyDescent="0.3">
      <c r="A16" s="11"/>
      <c r="B16" s="152" t="s">
        <v>127</v>
      </c>
      <c r="C16" s="152" t="s">
        <v>482</v>
      </c>
      <c r="D16" s="12"/>
      <c r="E16" s="11"/>
      <c r="F16" s="12"/>
      <c r="G16" s="4" t="s">
        <v>523</v>
      </c>
      <c r="I16" s="168"/>
      <c r="J16" s="12"/>
      <c r="K16" s="172"/>
      <c r="L16" s="12"/>
      <c r="M16" s="11"/>
      <c r="N16" s="12"/>
      <c r="O16" s="173"/>
    </row>
    <row r="17" spans="1:15" ht="17.25" thickTop="1" thickBot="1" x14ac:dyDescent="0.3">
      <c r="A17" s="11"/>
      <c r="B17" s="20" t="s">
        <v>122</v>
      </c>
      <c r="C17" s="20"/>
      <c r="D17" s="20"/>
      <c r="E17" s="11"/>
      <c r="F17" s="12"/>
      <c r="G17" s="14"/>
      <c r="I17" s="168"/>
      <c r="J17" s="20"/>
      <c r="K17" s="25"/>
      <c r="L17" s="20"/>
      <c r="M17" s="11"/>
      <c r="N17" s="12"/>
      <c r="O17" s="169"/>
    </row>
    <row r="18" spans="1:15" ht="17.25" thickTop="1" thickBot="1" x14ac:dyDescent="0.3">
      <c r="A18" s="3"/>
      <c r="B18" s="151" t="s">
        <v>196</v>
      </c>
      <c r="C18" s="13"/>
      <c r="D18" s="1"/>
      <c r="E18" s="3"/>
      <c r="F18" s="1"/>
      <c r="G18" s="14"/>
      <c r="I18" s="174"/>
      <c r="J18" s="175"/>
      <c r="K18" s="176"/>
      <c r="L18" s="175"/>
      <c r="M18" s="177"/>
      <c r="N18" s="175"/>
      <c r="O18" s="178"/>
    </row>
    <row r="19" spans="1:15" ht="15.75" thickTop="1" x14ac:dyDescent="0.25"/>
    <row r="21" spans="1:15" x14ac:dyDescent="0.25">
      <c r="A21" s="187"/>
      <c r="B21" s="187"/>
      <c r="C21" s="187" t="s">
        <v>470</v>
      </c>
      <c r="D21" s="187"/>
      <c r="E21" s="187"/>
      <c r="F21" s="7" t="s">
        <v>3</v>
      </c>
      <c r="G21" s="10"/>
      <c r="I21" s="185"/>
      <c r="J21" s="186"/>
      <c r="K21" s="186" t="s">
        <v>470</v>
      </c>
      <c r="L21" s="186"/>
      <c r="M21" s="186"/>
      <c r="N21" s="164" t="s">
        <v>3</v>
      </c>
      <c r="O21" s="165" t="s">
        <v>5</v>
      </c>
    </row>
    <row r="22" spans="1:15" x14ac:dyDescent="0.25">
      <c r="A22" s="8" t="s">
        <v>14</v>
      </c>
      <c r="B22" s="8" t="s">
        <v>517</v>
      </c>
      <c r="C22" s="8" t="s">
        <v>1</v>
      </c>
      <c r="D22" s="8" t="s">
        <v>12</v>
      </c>
      <c r="E22" s="8" t="s">
        <v>11</v>
      </c>
      <c r="F22" s="8" t="s">
        <v>10</v>
      </c>
      <c r="G22" s="163" t="s">
        <v>5</v>
      </c>
      <c r="I22" s="166" t="s">
        <v>14</v>
      </c>
      <c r="J22" s="8" t="s">
        <v>13</v>
      </c>
      <c r="K22" s="8" t="s">
        <v>1</v>
      </c>
      <c r="L22" s="8" t="s">
        <v>12</v>
      </c>
      <c r="M22" s="8" t="s">
        <v>11</v>
      </c>
      <c r="N22" s="8" t="s">
        <v>10</v>
      </c>
      <c r="O22" s="167" t="s">
        <v>129</v>
      </c>
    </row>
    <row r="23" spans="1:15" ht="16.5" thickBot="1" x14ac:dyDescent="0.3">
      <c r="A23" s="3"/>
      <c r="B23" s="13" t="s">
        <v>128</v>
      </c>
      <c r="C23" s="20" t="s">
        <v>123</v>
      </c>
      <c r="D23" s="13"/>
      <c r="E23" s="3"/>
      <c r="F23" s="1"/>
      <c r="G23" s="4" t="s">
        <v>529</v>
      </c>
      <c r="I23" s="168"/>
      <c r="J23" s="20"/>
      <c r="K23" s="25"/>
      <c r="L23" s="20"/>
      <c r="M23" s="11"/>
      <c r="N23" s="12"/>
      <c r="O23" s="169"/>
    </row>
    <row r="24" spans="1:15" ht="17.25" thickTop="1" thickBot="1" x14ac:dyDescent="0.3">
      <c r="A24" s="3"/>
      <c r="B24" s="151" t="s">
        <v>126</v>
      </c>
      <c r="C24" s="20" t="s">
        <v>483</v>
      </c>
      <c r="D24" s="1"/>
      <c r="E24" s="3"/>
      <c r="F24" s="1"/>
      <c r="G24" s="4" t="s">
        <v>526</v>
      </c>
      <c r="I24" s="168"/>
      <c r="J24" s="20"/>
      <c r="K24" s="25"/>
      <c r="L24" s="20"/>
      <c r="M24" s="11"/>
      <c r="N24" s="12"/>
      <c r="O24" s="169"/>
    </row>
    <row r="25" spans="1:15" ht="17.25" thickTop="1" thickBot="1" x14ac:dyDescent="0.3">
      <c r="A25" s="5"/>
      <c r="B25" s="154" t="s">
        <v>127</v>
      </c>
      <c r="C25" s="182" t="s">
        <v>125</v>
      </c>
      <c r="D25" s="6"/>
      <c r="E25" s="5"/>
      <c r="F25" s="6"/>
      <c r="G25" s="155" t="s">
        <v>527</v>
      </c>
      <c r="I25" s="170"/>
      <c r="J25" s="6"/>
      <c r="K25" s="36"/>
      <c r="L25" s="6"/>
      <c r="M25" s="5"/>
      <c r="N25" s="6"/>
      <c r="O25" s="171"/>
    </row>
    <row r="26" spans="1:15" ht="16.5" thickBot="1" x14ac:dyDescent="0.3">
      <c r="A26" s="11"/>
      <c r="B26" s="20" t="s">
        <v>124</v>
      </c>
      <c r="C26" s="151" t="s">
        <v>22</v>
      </c>
      <c r="D26" s="20"/>
      <c r="E26" s="11"/>
      <c r="F26" s="12"/>
      <c r="G26" s="14" t="s">
        <v>528</v>
      </c>
      <c r="I26" s="168"/>
      <c r="J26" s="12"/>
      <c r="K26" s="172"/>
      <c r="L26" s="12"/>
      <c r="M26" s="11"/>
      <c r="N26" s="12"/>
      <c r="O26" s="173"/>
    </row>
    <row r="27" spans="1:15" ht="17.25" thickTop="1" thickBot="1" x14ac:dyDescent="0.3">
      <c r="A27" s="11"/>
      <c r="B27" s="20" t="s">
        <v>122</v>
      </c>
      <c r="C27" s="1"/>
      <c r="D27" s="20"/>
      <c r="E27" s="11"/>
      <c r="F27" s="12"/>
      <c r="G27" s="14"/>
      <c r="I27" s="168"/>
      <c r="J27" s="20"/>
      <c r="K27" s="25"/>
      <c r="L27" s="20"/>
      <c r="M27" s="11"/>
      <c r="N27" s="12"/>
      <c r="O27" s="169"/>
    </row>
    <row r="28" spans="1:15" ht="17.25" thickTop="1" thickBot="1" x14ac:dyDescent="0.3">
      <c r="A28" s="3"/>
      <c r="B28" s="151" t="s">
        <v>196</v>
      </c>
      <c r="C28" s="13"/>
      <c r="D28" s="1"/>
      <c r="E28" s="3"/>
      <c r="F28" s="1"/>
      <c r="G28" s="14"/>
      <c r="I28" s="174"/>
      <c r="J28" s="175"/>
      <c r="K28" s="176"/>
      <c r="L28" s="175"/>
      <c r="M28" s="177"/>
      <c r="N28" s="175"/>
      <c r="O28" s="178"/>
    </row>
    <row r="29" spans="1:15" ht="15.75" thickTop="1" x14ac:dyDescent="0.25"/>
  </sheetData>
  <mergeCells count="12">
    <mergeCell ref="I21:J21"/>
    <mergeCell ref="K21:M21"/>
    <mergeCell ref="A21:B21"/>
    <mergeCell ref="C21:E21"/>
    <mergeCell ref="A1:B1"/>
    <mergeCell ref="I1:J1"/>
    <mergeCell ref="K1:M1"/>
    <mergeCell ref="C1:E1"/>
    <mergeCell ref="A11:B11"/>
    <mergeCell ref="C11:E11"/>
    <mergeCell ref="I11:J11"/>
    <mergeCell ref="K11:M11"/>
  </mergeCells>
  <conditionalFormatting sqref="G3:G5">
    <cfRule type="top10" dxfId="75" priority="12" rank="3"/>
  </conditionalFormatting>
  <conditionalFormatting sqref="O3:O5">
    <cfRule type="top10" dxfId="74" priority="9" rank="3"/>
  </conditionalFormatting>
  <conditionalFormatting sqref="G13:G15">
    <cfRule type="top10" dxfId="73" priority="8" rank="3"/>
  </conditionalFormatting>
  <conditionalFormatting sqref="O13:O15">
    <cfRule type="top10" dxfId="72" priority="7" rank="3"/>
  </conditionalFormatting>
  <conditionalFormatting sqref="O23:O25">
    <cfRule type="top10" dxfId="71" priority="5" rank="3"/>
  </conditionalFormatting>
  <conditionalFormatting sqref="G23:G25">
    <cfRule type="top10" dxfId="70" priority="3" rank="3"/>
  </conditionalFormatting>
  <pageMargins left="0.47" right="0.7" top="0.75" bottom="0.75" header="0.3" footer="0.3"/>
  <pageSetup paperSize="9" orientation="portrait" horizontalDpi="4294967293" verticalDpi="4294967293" r:id="rId1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17</vt:i4>
      </vt:variant>
      <vt:variant>
        <vt:lpstr>Imenovani rasponi</vt:lpstr>
      </vt:variant>
      <vt:variant>
        <vt:i4>17</vt:i4>
      </vt:variant>
    </vt:vector>
  </HeadingPairs>
  <TitlesOfParts>
    <vt:vector size="34" baseType="lpstr">
      <vt:lpstr>PROTOKOL</vt:lpstr>
      <vt:lpstr>pLIVAČI</vt:lpstr>
      <vt:lpstr>1a</vt:lpstr>
      <vt:lpstr>1b</vt:lpstr>
      <vt:lpstr>2a</vt:lpstr>
      <vt:lpstr>2b</vt:lpstr>
      <vt:lpstr>3a</vt:lpstr>
      <vt:lpstr>3b</vt:lpstr>
      <vt:lpstr>ŠTAFETA</vt:lpstr>
      <vt:lpstr>01A</vt:lpstr>
      <vt:lpstr>01B</vt:lpstr>
      <vt:lpstr>02A</vt:lpstr>
      <vt:lpstr>02B</vt:lpstr>
      <vt:lpstr>03A</vt:lpstr>
      <vt:lpstr>03B</vt:lpstr>
      <vt:lpstr>List1</vt:lpstr>
      <vt:lpstr>Medalje</vt:lpstr>
      <vt:lpstr>'01A'!Ispis_naslova</vt:lpstr>
      <vt:lpstr>'01B'!Ispis_naslova</vt:lpstr>
      <vt:lpstr>'02A'!Ispis_naslova</vt:lpstr>
      <vt:lpstr>'02B'!Ispis_naslova</vt:lpstr>
      <vt:lpstr>'1a'!Ispis_naslova</vt:lpstr>
      <vt:lpstr>'1b'!Ispis_naslova</vt:lpstr>
      <vt:lpstr>'2a'!Ispis_naslova</vt:lpstr>
      <vt:lpstr>'2b'!Ispis_naslova</vt:lpstr>
      <vt:lpstr>'3a'!Ispis_naslova</vt:lpstr>
      <vt:lpstr>'3b'!Ispis_naslova</vt:lpstr>
      <vt:lpstr>'1a'!Podrucje_ispisa</vt:lpstr>
      <vt:lpstr>'1b'!Podrucje_ispisa</vt:lpstr>
      <vt:lpstr>'2a'!Podrucje_ispisa</vt:lpstr>
      <vt:lpstr>'2b'!Podrucje_ispisa</vt:lpstr>
      <vt:lpstr>'3a'!Podrucje_ispisa</vt:lpstr>
      <vt:lpstr>'3b'!Podrucje_ispisa</vt:lpstr>
      <vt:lpstr>ŠTAFETA!Podrucje_ispisa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Klem</dc:creator>
  <cp:lastModifiedBy>SB sport</cp:lastModifiedBy>
  <cp:lastPrinted>2016-06-27T08:40:17Z</cp:lastPrinted>
  <dcterms:created xsi:type="dcterms:W3CDTF">2015-10-05T08:36:51Z</dcterms:created>
  <dcterms:modified xsi:type="dcterms:W3CDTF">2016-06-27T08:41:20Z</dcterms:modified>
</cp:coreProperties>
</file>