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785" yWindow="645" windowWidth="8595" windowHeight="10800" tabRatio="912" activeTab="8"/>
  </bookViews>
  <sheets>
    <sheet name="PROTOKOL" sheetId="20" r:id="rId1"/>
    <sheet name="pLIVAČI" sheetId="24" r:id="rId2"/>
    <sheet name="1a" sheetId="33" r:id="rId3"/>
    <sheet name="1b" sheetId="36" r:id="rId4"/>
    <sheet name="2a" sheetId="37" r:id="rId5"/>
    <sheet name="2b" sheetId="38" r:id="rId6"/>
    <sheet name="3a" sheetId="39" r:id="rId7"/>
    <sheet name="3b" sheetId="40" r:id="rId8"/>
    <sheet name="ŠTAFETA" sheetId="19" r:id="rId9"/>
    <sheet name="01A" sheetId="25" r:id="rId10"/>
    <sheet name="01B" sheetId="18" r:id="rId11"/>
    <sheet name="02A" sheetId="11" r:id="rId12"/>
    <sheet name="02B" sheetId="15" r:id="rId13"/>
    <sheet name="03A" sheetId="27" r:id="rId14"/>
    <sheet name="03B" sheetId="35" r:id="rId15"/>
    <sheet name="List1" sheetId="34" state="hidden" r:id="rId16"/>
    <sheet name="Medalje" sheetId="41" r:id="rId17"/>
  </sheets>
  <definedNames>
    <definedName name="_xlnm.Print_Area" localSheetId="10">'01B'!$A$1:$I$67</definedName>
    <definedName name="_xlnm.Print_Area" localSheetId="2">'1a'!$A$1:$G$126</definedName>
    <definedName name="_xlnm.Print_Area" localSheetId="3">'1b'!$A$1:$G$64</definedName>
    <definedName name="_xlnm.Print_Area" localSheetId="4">'2a'!$A$1:$G$69</definedName>
    <definedName name="_xlnm.Print_Area" localSheetId="5">'2b'!$A$1:$G$30</definedName>
    <definedName name="_xlnm.Print_Area" localSheetId="6">'3a'!$A$1:$G$54</definedName>
    <definedName name="_xlnm.Print_Area" localSheetId="7">'3b'!$A$1:$G$54</definedName>
    <definedName name="_xlnm.Print_Area" localSheetId="8">ŠTAFETA!$I$1:$O$9</definedName>
    <definedName name="_xlnm.Print_Titles" localSheetId="9">'01A'!$1:$3</definedName>
    <definedName name="_xlnm.Print_Titles" localSheetId="10">'01B'!$1:$3</definedName>
    <definedName name="_xlnm.Print_Titles" localSheetId="11">'02A'!$1:$3</definedName>
    <definedName name="_xlnm.Print_Titles" localSheetId="12">'02B'!$18:$18</definedName>
    <definedName name="_xlnm.Print_Titles" localSheetId="2">'1a'!$1:$4</definedName>
    <definedName name="_xlnm.Print_Titles" localSheetId="3">'1b'!$1:$4</definedName>
    <definedName name="_xlnm.Print_Titles" localSheetId="4">'2a'!$1:$4</definedName>
    <definedName name="_xlnm.Print_Titles" localSheetId="5">'2b'!$1:$4</definedName>
    <definedName name="_xlnm.Print_Titles" localSheetId="6">'3a'!$1:$4</definedName>
    <definedName name="_xlnm.Print_Titles" localSheetId="7">'3b'!$1:$4</definedName>
  </definedNames>
  <calcPr calcId="145621"/>
</workbook>
</file>

<file path=xl/calcChain.xml><?xml version="1.0" encoding="utf-8"?>
<calcChain xmlns="http://schemas.openxmlformats.org/spreadsheetml/2006/main">
  <c r="H55" i="33" l="1"/>
  <c r="I55" i="33" s="1"/>
  <c r="H110" i="33"/>
  <c r="I110" i="33" s="1"/>
  <c r="H107" i="33"/>
  <c r="I107" i="33" s="1"/>
  <c r="H103" i="33"/>
  <c r="I103" i="33" s="1"/>
  <c r="H101" i="33"/>
  <c r="I101" i="33" s="1"/>
  <c r="H112" i="33"/>
  <c r="I112" i="33" s="1"/>
  <c r="H137" i="24" l="1"/>
  <c r="H173" i="24"/>
  <c r="I173" i="24" s="1"/>
  <c r="H12" i="24"/>
  <c r="H69" i="24"/>
  <c r="H44" i="24"/>
  <c r="H11" i="24"/>
  <c r="H43" i="24"/>
  <c r="H71" i="24"/>
  <c r="H45" i="24"/>
  <c r="H168" i="24"/>
  <c r="H130" i="24"/>
  <c r="H153" i="24"/>
  <c r="H169" i="24"/>
  <c r="H189" i="24"/>
  <c r="H190" i="24"/>
  <c r="H191" i="24"/>
  <c r="H192" i="24"/>
  <c r="H193" i="24"/>
  <c r="H194" i="24"/>
  <c r="H195" i="24"/>
  <c r="H196" i="24"/>
  <c r="H197" i="24"/>
  <c r="H198" i="24"/>
  <c r="H199" i="24"/>
  <c r="H200" i="24"/>
  <c r="H201" i="24"/>
  <c r="H202" i="24"/>
  <c r="H203" i="24"/>
  <c r="H204" i="24"/>
  <c r="H205" i="24"/>
  <c r="H206" i="24"/>
  <c r="H207" i="24"/>
  <c r="H208" i="24"/>
  <c r="H209" i="24"/>
  <c r="H210" i="24"/>
  <c r="H211" i="24"/>
  <c r="H212" i="24"/>
  <c r="H213" i="24"/>
  <c r="H214" i="24"/>
  <c r="H215" i="24"/>
  <c r="H216" i="24"/>
  <c r="I137" i="24"/>
  <c r="I12" i="24"/>
  <c r="I69" i="24"/>
  <c r="I44" i="24"/>
  <c r="I11" i="24"/>
  <c r="I43" i="24"/>
  <c r="I71" i="24"/>
  <c r="I45" i="24"/>
  <c r="I168" i="24"/>
  <c r="I130" i="24"/>
  <c r="I153" i="24"/>
  <c r="I169" i="24"/>
  <c r="I189" i="24"/>
  <c r="I190" i="24"/>
  <c r="I191" i="24"/>
  <c r="I192" i="24"/>
  <c r="I193" i="24"/>
  <c r="I194" i="24"/>
  <c r="I195" i="24"/>
  <c r="I196" i="24"/>
  <c r="I197" i="24"/>
  <c r="I198" i="24"/>
  <c r="I199" i="24"/>
  <c r="I200" i="24"/>
  <c r="I201" i="24"/>
  <c r="I202" i="24"/>
  <c r="I203" i="24"/>
  <c r="I204" i="24"/>
  <c r="I205" i="24"/>
  <c r="I206" i="24"/>
  <c r="I207" i="24"/>
  <c r="I208" i="24"/>
  <c r="I209" i="24"/>
  <c r="I210" i="24"/>
  <c r="I211" i="24"/>
  <c r="I212" i="24"/>
  <c r="I213" i="24"/>
  <c r="I214" i="24"/>
  <c r="I215" i="24"/>
  <c r="I216" i="24"/>
  <c r="H54" i="40"/>
  <c r="I54" i="40" s="1"/>
  <c r="H53" i="40"/>
  <c r="I53" i="40" s="1"/>
  <c r="H52" i="40"/>
  <c r="I52" i="40" s="1"/>
  <c r="H51" i="40"/>
  <c r="I51" i="40" s="1"/>
  <c r="H50" i="40"/>
  <c r="I50" i="40" s="1"/>
  <c r="H49" i="40"/>
  <c r="I49" i="40" s="1"/>
  <c r="H48" i="40"/>
  <c r="I48" i="40" s="1"/>
  <c r="H47" i="40"/>
  <c r="I47" i="40" s="1"/>
  <c r="H46" i="40"/>
  <c r="I46" i="40" s="1"/>
  <c r="H45" i="40"/>
  <c r="I45" i="40" s="1"/>
  <c r="H44" i="40"/>
  <c r="I44" i="40" s="1"/>
  <c r="H43" i="40"/>
  <c r="I43" i="40" s="1"/>
  <c r="H42" i="40"/>
  <c r="I42" i="40" s="1"/>
  <c r="H41" i="40"/>
  <c r="I41" i="40" s="1"/>
  <c r="H40" i="40"/>
  <c r="I40" i="40" s="1"/>
  <c r="H39" i="40"/>
  <c r="I39" i="40" s="1"/>
  <c r="H38" i="40"/>
  <c r="I38" i="40" s="1"/>
  <c r="H37" i="40"/>
  <c r="I37" i="40" s="1"/>
  <c r="H36" i="40"/>
  <c r="I36" i="40" s="1"/>
  <c r="H35" i="40"/>
  <c r="I35" i="40" s="1"/>
  <c r="H5" i="40"/>
  <c r="I5" i="40" s="1"/>
  <c r="H7" i="40"/>
  <c r="I7" i="40" s="1"/>
  <c r="H34" i="40"/>
  <c r="I34" i="40" s="1"/>
  <c r="H6" i="40"/>
  <c r="I6" i="40" s="1"/>
  <c r="H33" i="40"/>
  <c r="I33" i="40" s="1"/>
  <c r="H8" i="40"/>
  <c r="I8" i="40" s="1"/>
  <c r="H20" i="40"/>
  <c r="I20" i="40" s="1"/>
  <c r="H11" i="40"/>
  <c r="I11" i="40" s="1"/>
  <c r="H12" i="40"/>
  <c r="I12" i="40" s="1"/>
  <c r="H9" i="40"/>
  <c r="I9" i="40" s="1"/>
  <c r="H10" i="40"/>
  <c r="I10" i="40" s="1"/>
  <c r="H13" i="40"/>
  <c r="I13" i="40" s="1"/>
  <c r="H19" i="40"/>
  <c r="I19" i="40" s="1"/>
  <c r="H16" i="40"/>
  <c r="I16" i="40" s="1"/>
  <c r="H15" i="40"/>
  <c r="I15" i="40" s="1"/>
  <c r="H32" i="40"/>
  <c r="I32" i="40" s="1"/>
  <c r="H18" i="40"/>
  <c r="I18" i="40" s="1"/>
  <c r="H17" i="40"/>
  <c r="I17" i="40" s="1"/>
  <c r="H21" i="40"/>
  <c r="I21" i="40" s="1"/>
  <c r="H14" i="40"/>
  <c r="I14" i="40" s="1"/>
  <c r="H24" i="40"/>
  <c r="I24" i="40" s="1"/>
  <c r="H22" i="40"/>
  <c r="I22" i="40" s="1"/>
  <c r="H25" i="40"/>
  <c r="I25" i="40" s="1"/>
  <c r="H26" i="40"/>
  <c r="I26" i="40" s="1"/>
  <c r="H27" i="40"/>
  <c r="I27" i="40" s="1"/>
  <c r="H28" i="40"/>
  <c r="I28" i="40" s="1"/>
  <c r="H30" i="40"/>
  <c r="I30" i="40" s="1"/>
  <c r="H23" i="40"/>
  <c r="I23" i="40" s="1"/>
  <c r="H29" i="40"/>
  <c r="I29" i="40" s="1"/>
  <c r="H31" i="40"/>
  <c r="I31" i="40" s="1"/>
  <c r="H54" i="39"/>
  <c r="I54" i="39" s="1"/>
  <c r="H53" i="39"/>
  <c r="I53" i="39" s="1"/>
  <c r="H52" i="39"/>
  <c r="I52" i="39" s="1"/>
  <c r="H15" i="39"/>
  <c r="I15" i="39" s="1"/>
  <c r="H8" i="39"/>
  <c r="I8" i="39" s="1"/>
  <c r="H6" i="39"/>
  <c r="I6" i="39" s="1"/>
  <c r="H7" i="39"/>
  <c r="I7" i="39" s="1"/>
  <c r="H5" i="39"/>
  <c r="I5" i="39" s="1"/>
  <c r="H13" i="39"/>
  <c r="I13" i="39" s="1"/>
  <c r="H12" i="39"/>
  <c r="I12" i="39" s="1"/>
  <c r="H18" i="39"/>
  <c r="I18" i="39" s="1"/>
  <c r="H9" i="39"/>
  <c r="I9" i="39" s="1"/>
  <c r="H17" i="39"/>
  <c r="I17" i="39" s="1"/>
  <c r="H16" i="39"/>
  <c r="I16" i="39" s="1"/>
  <c r="H14" i="39"/>
  <c r="I14" i="39" s="1"/>
  <c r="H22" i="39"/>
  <c r="I22" i="39" s="1"/>
  <c r="H10" i="39"/>
  <c r="I10" i="39" s="1"/>
  <c r="H11" i="39"/>
  <c r="I11" i="39" s="1"/>
  <c r="H42" i="39"/>
  <c r="I42" i="39" s="1"/>
  <c r="H31" i="39"/>
  <c r="I31" i="39" s="1"/>
  <c r="H30" i="39"/>
  <c r="I30" i="39" s="1"/>
  <c r="H51" i="39"/>
  <c r="I51" i="39" s="1"/>
  <c r="H50" i="39"/>
  <c r="I50" i="39" s="1"/>
  <c r="H19" i="39"/>
  <c r="I19" i="39" s="1"/>
  <c r="H37" i="39"/>
  <c r="I37" i="39" s="1"/>
  <c r="H35" i="39"/>
  <c r="I35" i="39" s="1"/>
  <c r="H26" i="39"/>
  <c r="I26" i="39" s="1"/>
  <c r="H23" i="39"/>
  <c r="I23" i="39" s="1"/>
  <c r="H28" i="39"/>
  <c r="I28" i="39" s="1"/>
  <c r="H27" i="39"/>
  <c r="I27" i="39" s="1"/>
  <c r="H24" i="39"/>
  <c r="I24" i="39" s="1"/>
  <c r="H20" i="39"/>
  <c r="I20" i="39" s="1"/>
  <c r="H21" i="39"/>
  <c r="I21" i="39" s="1"/>
  <c r="H39" i="39"/>
  <c r="I39" i="39" s="1"/>
  <c r="H49" i="39"/>
  <c r="I49" i="39" s="1"/>
  <c r="H32" i="39"/>
  <c r="I32" i="39" s="1"/>
  <c r="H25" i="39"/>
  <c r="I25" i="39" s="1"/>
  <c r="H48" i="39"/>
  <c r="I48" i="39" s="1"/>
  <c r="H29" i="39"/>
  <c r="I29" i="39" s="1"/>
  <c r="H33" i="39"/>
  <c r="I33" i="39" s="1"/>
  <c r="H44" i="39"/>
  <c r="I44" i="39" s="1"/>
  <c r="H41" i="39"/>
  <c r="I41" i="39" s="1"/>
  <c r="H36" i="39"/>
  <c r="I36" i="39" s="1"/>
  <c r="H43" i="39"/>
  <c r="I43" i="39" s="1"/>
  <c r="H46" i="39"/>
  <c r="I46" i="39" s="1"/>
  <c r="H40" i="39"/>
  <c r="I40" i="39" s="1"/>
  <c r="H38" i="39"/>
  <c r="I38" i="39" s="1"/>
  <c r="H34" i="39"/>
  <c r="I34" i="39" s="1"/>
  <c r="H47" i="39"/>
  <c r="I47" i="39" s="1"/>
  <c r="H45" i="39"/>
  <c r="I45" i="39" s="1"/>
  <c r="I39" i="38"/>
  <c r="H39" i="38"/>
  <c r="I38" i="38"/>
  <c r="H38" i="38"/>
  <c r="I37" i="38"/>
  <c r="H37" i="38"/>
  <c r="I36" i="38"/>
  <c r="H36" i="38"/>
  <c r="I35" i="38"/>
  <c r="H35" i="38"/>
  <c r="I34" i="38"/>
  <c r="H34" i="38"/>
  <c r="I33" i="38"/>
  <c r="H33" i="38"/>
  <c r="I32" i="38"/>
  <c r="H32" i="38"/>
  <c r="I31" i="38"/>
  <c r="H31" i="38"/>
  <c r="H6" i="38"/>
  <c r="I6" i="38" s="1"/>
  <c r="H5" i="38"/>
  <c r="I5" i="38" s="1"/>
  <c r="H30" i="38"/>
  <c r="I30" i="38" s="1"/>
  <c r="H7" i="38"/>
  <c r="I7" i="38" s="1"/>
  <c r="H14" i="38"/>
  <c r="I14" i="38" s="1"/>
  <c r="H9" i="38"/>
  <c r="I9" i="38" s="1"/>
  <c r="H10" i="38"/>
  <c r="I10" i="38" s="1"/>
  <c r="H8" i="38"/>
  <c r="I8" i="38" s="1"/>
  <c r="H13" i="38"/>
  <c r="I13" i="38" s="1"/>
  <c r="H11" i="38"/>
  <c r="I11" i="38" s="1"/>
  <c r="H19" i="38"/>
  <c r="I19" i="38" s="1"/>
  <c r="H17" i="38"/>
  <c r="I17" i="38" s="1"/>
  <c r="H15" i="38"/>
  <c r="I15" i="38" s="1"/>
  <c r="H29" i="38"/>
  <c r="I29" i="38" s="1"/>
  <c r="H16" i="38"/>
  <c r="I16" i="38" s="1"/>
  <c r="H12" i="38"/>
  <c r="I12" i="38" s="1"/>
  <c r="H22" i="38"/>
  <c r="I22" i="38" s="1"/>
  <c r="H20" i="38"/>
  <c r="I20" i="38" s="1"/>
  <c r="H28" i="38"/>
  <c r="I28" i="38" s="1"/>
  <c r="H25" i="38"/>
  <c r="I25" i="38" s="1"/>
  <c r="H26" i="38"/>
  <c r="I26" i="38" s="1"/>
  <c r="H24" i="38"/>
  <c r="I24" i="38" s="1"/>
  <c r="H23" i="38"/>
  <c r="I23" i="38" s="1"/>
  <c r="H21" i="38"/>
  <c r="I21" i="38" s="1"/>
  <c r="H27" i="38"/>
  <c r="I27" i="38" s="1"/>
  <c r="H18" i="38"/>
  <c r="I18" i="38" s="1"/>
  <c r="H69" i="37"/>
  <c r="I69" i="37" s="1"/>
  <c r="H68" i="37"/>
  <c r="I68" i="37" s="1"/>
  <c r="H67" i="37"/>
  <c r="I67" i="37" s="1"/>
  <c r="H12" i="37"/>
  <c r="I12" i="37" s="1"/>
  <c r="H6" i="37"/>
  <c r="I6" i="37" s="1"/>
  <c r="H9" i="37"/>
  <c r="I9" i="37" s="1"/>
  <c r="H7" i="37"/>
  <c r="I7" i="37" s="1"/>
  <c r="H5" i="37"/>
  <c r="I5" i="37" s="1"/>
  <c r="H10" i="37"/>
  <c r="I10" i="37" s="1"/>
  <c r="H14" i="37"/>
  <c r="I14" i="37" s="1"/>
  <c r="H15" i="37"/>
  <c r="I15" i="37" s="1"/>
  <c r="H16" i="37"/>
  <c r="I16" i="37" s="1"/>
  <c r="H13" i="37"/>
  <c r="I13" i="37" s="1"/>
  <c r="H18" i="37"/>
  <c r="I18" i="37" s="1"/>
  <c r="H8" i="37"/>
  <c r="I8" i="37" s="1"/>
  <c r="H20" i="37"/>
  <c r="I20" i="37" s="1"/>
  <c r="H11" i="37"/>
  <c r="I11" i="37" s="1"/>
  <c r="H25" i="37"/>
  <c r="I25" i="37" s="1"/>
  <c r="H24" i="37"/>
  <c r="I24" i="37" s="1"/>
  <c r="H23" i="37"/>
  <c r="I23" i="37" s="1"/>
  <c r="H22" i="37"/>
  <c r="I22" i="37" s="1"/>
  <c r="H17" i="37"/>
  <c r="I17" i="37" s="1"/>
  <c r="H66" i="37"/>
  <c r="I66" i="37" s="1"/>
  <c r="H19" i="37"/>
  <c r="I19" i="37" s="1"/>
  <c r="H21" i="37"/>
  <c r="I21" i="37" s="1"/>
  <c r="H28" i="37"/>
  <c r="I28" i="37" s="1"/>
  <c r="H48" i="37"/>
  <c r="I48" i="37" s="1"/>
  <c r="H30" i="37"/>
  <c r="I30" i="37" s="1"/>
  <c r="H65" i="37"/>
  <c r="I65" i="37" s="1"/>
  <c r="H36" i="37"/>
  <c r="I36" i="37" s="1"/>
  <c r="H26" i="37"/>
  <c r="I26" i="37" s="1"/>
  <c r="H29" i="37"/>
  <c r="I29" i="37" s="1"/>
  <c r="H35" i="37"/>
  <c r="I35" i="37" s="1"/>
  <c r="H40" i="37"/>
  <c r="I40" i="37" s="1"/>
  <c r="H38" i="37"/>
  <c r="I38" i="37" s="1"/>
  <c r="H27" i="37"/>
  <c r="I27" i="37" s="1"/>
  <c r="H33" i="37"/>
  <c r="I33" i="37" s="1"/>
  <c r="H34" i="37"/>
  <c r="I34" i="37" s="1"/>
  <c r="H37" i="37"/>
  <c r="I37" i="37" s="1"/>
  <c r="H64" i="37"/>
  <c r="I64" i="37" s="1"/>
  <c r="H51" i="37"/>
  <c r="I51" i="37" s="1"/>
  <c r="H63" i="37"/>
  <c r="I63" i="37" s="1"/>
  <c r="H42" i="37"/>
  <c r="I42" i="37" s="1"/>
  <c r="H62" i="37"/>
  <c r="I62" i="37" s="1"/>
  <c r="H41" i="37"/>
  <c r="I41" i="37" s="1"/>
  <c r="H43" i="37"/>
  <c r="I43" i="37" s="1"/>
  <c r="H47" i="37"/>
  <c r="I47" i="37" s="1"/>
  <c r="H53" i="37"/>
  <c r="I53" i="37" s="1"/>
  <c r="H50" i="37"/>
  <c r="I50" i="37" s="1"/>
  <c r="H44" i="37"/>
  <c r="I44" i="37" s="1"/>
  <c r="H52" i="37"/>
  <c r="I52" i="37" s="1"/>
  <c r="H39" i="37"/>
  <c r="I39" i="37" s="1"/>
  <c r="H54" i="37"/>
  <c r="I54" i="37" s="1"/>
  <c r="H55" i="37"/>
  <c r="I55" i="37" s="1"/>
  <c r="H45" i="37"/>
  <c r="I45" i="37" s="1"/>
  <c r="H56" i="37"/>
  <c r="I56" i="37" s="1"/>
  <c r="H46" i="37"/>
  <c r="I46" i="37" s="1"/>
  <c r="H31" i="37"/>
  <c r="I31" i="37" s="1"/>
  <c r="H61" i="37"/>
  <c r="I61" i="37" s="1"/>
  <c r="H49" i="37"/>
  <c r="I49" i="37" s="1"/>
  <c r="H60" i="37"/>
  <c r="I60" i="37" s="1"/>
  <c r="H57" i="37"/>
  <c r="I57" i="37" s="1"/>
  <c r="H59" i="37"/>
  <c r="I59" i="37" s="1"/>
  <c r="H58" i="37"/>
  <c r="I58" i="37" s="1"/>
  <c r="H32" i="37"/>
  <c r="I32" i="37" s="1"/>
  <c r="H5" i="36"/>
  <c r="I5" i="36" s="1"/>
  <c r="H15" i="36"/>
  <c r="I15" i="36" s="1"/>
  <c r="H67" i="36"/>
  <c r="I67" i="36" s="1"/>
  <c r="H7" i="36"/>
  <c r="I7" i="36" s="1"/>
  <c r="H6" i="36"/>
  <c r="I6" i="36" s="1"/>
  <c r="H9" i="36"/>
  <c r="I9" i="36" s="1"/>
  <c r="H11" i="36"/>
  <c r="I11" i="36" s="1"/>
  <c r="H14" i="36"/>
  <c r="I14" i="36" s="1"/>
  <c r="H16" i="36"/>
  <c r="I16" i="36" s="1"/>
  <c r="H18" i="36"/>
  <c r="I18" i="36" s="1"/>
  <c r="H19" i="36"/>
  <c r="I19" i="36" s="1"/>
  <c r="H24" i="36"/>
  <c r="I24" i="36" s="1"/>
  <c r="H10" i="36"/>
  <c r="I10" i="36" s="1"/>
  <c r="H12" i="36"/>
  <c r="I12" i="36" s="1"/>
  <c r="H17" i="36"/>
  <c r="I17" i="36" s="1"/>
  <c r="H26" i="36"/>
  <c r="I26" i="36" s="1"/>
  <c r="H20" i="36"/>
  <c r="I20" i="36" s="1"/>
  <c r="H22" i="36"/>
  <c r="I22" i="36" s="1"/>
  <c r="H21" i="36"/>
  <c r="I21" i="36" s="1"/>
  <c r="H8" i="36"/>
  <c r="I8" i="36" s="1"/>
  <c r="H13" i="36"/>
  <c r="I13" i="36" s="1"/>
  <c r="H27" i="36"/>
  <c r="I27" i="36" s="1"/>
  <c r="H29" i="36"/>
  <c r="I29" i="36" s="1"/>
  <c r="H35" i="36"/>
  <c r="I35" i="36" s="1"/>
  <c r="H41" i="36"/>
  <c r="I41" i="36" s="1"/>
  <c r="H30" i="36"/>
  <c r="I30" i="36" s="1"/>
  <c r="H66" i="36"/>
  <c r="I66" i="36" s="1"/>
  <c r="H23" i="36"/>
  <c r="I23" i="36" s="1"/>
  <c r="H28" i="36"/>
  <c r="I28" i="36" s="1"/>
  <c r="H31" i="36"/>
  <c r="I31" i="36" s="1"/>
  <c r="H60" i="36"/>
  <c r="I60" i="36" s="1"/>
  <c r="H50" i="36"/>
  <c r="I50" i="36" s="1"/>
  <c r="H36" i="36"/>
  <c r="I36" i="36" s="1"/>
  <c r="H34" i="36"/>
  <c r="I34" i="36" s="1"/>
  <c r="H42" i="36"/>
  <c r="I42" i="36" s="1"/>
  <c r="H25" i="36"/>
  <c r="I25" i="36" s="1"/>
  <c r="H40" i="36"/>
  <c r="I40" i="36" s="1"/>
  <c r="H37" i="36"/>
  <c r="I37" i="36" s="1"/>
  <c r="H33" i="36"/>
  <c r="I33" i="36" s="1"/>
  <c r="H49" i="36"/>
  <c r="I49" i="36" s="1"/>
  <c r="H39" i="36"/>
  <c r="I39" i="36" s="1"/>
  <c r="H38" i="36"/>
  <c r="I38" i="36" s="1"/>
  <c r="H47" i="36"/>
  <c r="I47" i="36" s="1"/>
  <c r="H44" i="36"/>
  <c r="I44" i="36" s="1"/>
  <c r="H65" i="36"/>
  <c r="I65" i="36" s="1"/>
  <c r="H48" i="36"/>
  <c r="I48" i="36" s="1"/>
  <c r="H54" i="36"/>
  <c r="I54" i="36" s="1"/>
  <c r="H56" i="36"/>
  <c r="I56" i="36" s="1"/>
  <c r="H52" i="36"/>
  <c r="I52" i="36" s="1"/>
  <c r="H53" i="36"/>
  <c r="I53" i="36" s="1"/>
  <c r="H55" i="36"/>
  <c r="I55" i="36" s="1"/>
  <c r="H51" i="36"/>
  <c r="I51" i="36" s="1"/>
  <c r="H46" i="36"/>
  <c r="I46" i="36" s="1"/>
  <c r="H57" i="36"/>
  <c r="I57" i="36" s="1"/>
  <c r="H58" i="36"/>
  <c r="I58" i="36" s="1"/>
  <c r="H32" i="36"/>
  <c r="I32" i="36" s="1"/>
  <c r="H64" i="36"/>
  <c r="I64" i="36" s="1"/>
  <c r="H63" i="36"/>
  <c r="I63" i="36" s="1"/>
  <c r="H62" i="36"/>
  <c r="I62" i="36" s="1"/>
  <c r="H61" i="36"/>
  <c r="I61" i="36" s="1"/>
  <c r="H59" i="36"/>
  <c r="I59" i="36" s="1"/>
  <c r="H45" i="36"/>
  <c r="I45" i="36" s="1"/>
  <c r="H43" i="36"/>
  <c r="I43" i="36" s="1"/>
  <c r="I30" i="20" l="1"/>
  <c r="I29" i="20"/>
  <c r="G126" i="33" l="1"/>
  <c r="F126" i="33"/>
  <c r="E126" i="33"/>
  <c r="H125" i="33"/>
  <c r="I125" i="33" s="1"/>
  <c r="H9" i="33"/>
  <c r="I9" i="33" s="1"/>
  <c r="H10" i="33"/>
  <c r="I10" i="33" s="1"/>
  <c r="H8" i="33"/>
  <c r="I8" i="33" s="1"/>
  <c r="H7" i="33"/>
  <c r="I7" i="33" s="1"/>
  <c r="H6" i="33"/>
  <c r="I6" i="33" s="1"/>
  <c r="H5" i="33"/>
  <c r="I5" i="33" s="1"/>
  <c r="H12" i="33"/>
  <c r="I12" i="33" s="1"/>
  <c r="H11" i="33"/>
  <c r="I11" i="33" s="1"/>
  <c r="H16" i="33"/>
  <c r="I16" i="33" s="1"/>
  <c r="H26" i="33"/>
  <c r="I26" i="33" s="1"/>
  <c r="H17" i="33"/>
  <c r="I17" i="33" s="1"/>
  <c r="H13" i="33"/>
  <c r="I13" i="33" s="1"/>
  <c r="H21" i="33"/>
  <c r="I21" i="33" s="1"/>
  <c r="H14" i="33"/>
  <c r="I14" i="33" s="1"/>
  <c r="H22" i="33"/>
  <c r="I22" i="33" s="1"/>
  <c r="H15" i="33"/>
  <c r="I15" i="33" s="1"/>
  <c r="H18" i="33"/>
  <c r="I18" i="33" s="1"/>
  <c r="H20" i="33"/>
  <c r="I20" i="33" s="1"/>
  <c r="H25" i="33"/>
  <c r="I25" i="33" s="1"/>
  <c r="H19" i="33"/>
  <c r="I19" i="33" s="1"/>
  <c r="H23" i="33"/>
  <c r="I23" i="33" s="1"/>
  <c r="H31" i="33"/>
  <c r="I31" i="33" s="1"/>
  <c r="H27" i="33"/>
  <c r="I27" i="33" s="1"/>
  <c r="H124" i="33"/>
  <c r="I124" i="33" s="1"/>
  <c r="H40" i="33"/>
  <c r="I40" i="33" s="1"/>
  <c r="H46" i="33"/>
  <c r="I46" i="33" s="1"/>
  <c r="H24" i="33"/>
  <c r="I24" i="33" s="1"/>
  <c r="H41" i="33"/>
  <c r="I41" i="33" s="1"/>
  <c r="H36" i="33"/>
  <c r="I36" i="33" s="1"/>
  <c r="H30" i="33"/>
  <c r="I30" i="33" s="1"/>
  <c r="H28" i="33"/>
  <c r="I28" i="33" s="1"/>
  <c r="H38" i="33"/>
  <c r="I38" i="33" s="1"/>
  <c r="H39" i="33"/>
  <c r="I39" i="33" s="1"/>
  <c r="H37" i="33"/>
  <c r="I37" i="33" s="1"/>
  <c r="H35" i="33"/>
  <c r="I35" i="33" s="1"/>
  <c r="H29" i="33"/>
  <c r="I29" i="33" s="1"/>
  <c r="H34" i="33"/>
  <c r="I34" i="33" s="1"/>
  <c r="H123" i="33"/>
  <c r="I123" i="33" s="1"/>
  <c r="H45" i="33"/>
  <c r="I45" i="33" s="1"/>
  <c r="H33" i="33"/>
  <c r="I33" i="33" s="1"/>
  <c r="H42" i="33"/>
  <c r="I42" i="33" s="1"/>
  <c r="H32" i="33"/>
  <c r="I32" i="33" s="1"/>
  <c r="H57" i="33"/>
  <c r="I57" i="33" s="1"/>
  <c r="H44" i="33"/>
  <c r="I44" i="33" s="1"/>
  <c r="H48" i="33"/>
  <c r="I48" i="33" s="1"/>
  <c r="H47" i="33"/>
  <c r="I47" i="33" s="1"/>
  <c r="H50" i="33"/>
  <c r="I50" i="33" s="1"/>
  <c r="H54" i="33"/>
  <c r="I54" i="33" s="1"/>
  <c r="H43" i="33"/>
  <c r="I43" i="33" s="1"/>
  <c r="H78" i="33"/>
  <c r="I78" i="33" s="1"/>
  <c r="H63" i="33"/>
  <c r="I63" i="33" s="1"/>
  <c r="H64" i="33"/>
  <c r="I64" i="33" s="1"/>
  <c r="H58" i="33"/>
  <c r="I58" i="33" s="1"/>
  <c r="H56" i="33"/>
  <c r="I56" i="33" s="1"/>
  <c r="H72" i="33"/>
  <c r="I72" i="33" s="1"/>
  <c r="H51" i="33"/>
  <c r="I51" i="33" s="1"/>
  <c r="H70" i="33"/>
  <c r="I70" i="33" s="1"/>
  <c r="H67" i="33"/>
  <c r="I67" i="33" s="1"/>
  <c r="H82" i="33"/>
  <c r="I82" i="33" s="1"/>
  <c r="H81" i="33"/>
  <c r="I81" i="33" s="1"/>
  <c r="H49" i="33"/>
  <c r="I49" i="33" s="1"/>
  <c r="H52" i="33"/>
  <c r="I52" i="33" s="1"/>
  <c r="H73" i="33"/>
  <c r="I73" i="33" s="1"/>
  <c r="H122" i="33"/>
  <c r="I122" i="33" s="1"/>
  <c r="H65" i="33"/>
  <c r="I65" i="33" s="1"/>
  <c r="H121" i="33"/>
  <c r="I121" i="33" s="1"/>
  <c r="H115" i="33"/>
  <c r="I115" i="33" s="1"/>
  <c r="H62" i="33"/>
  <c r="I62" i="33" s="1"/>
  <c r="H71" i="33"/>
  <c r="I71" i="33" s="1"/>
  <c r="H61" i="33"/>
  <c r="I61" i="33" s="1"/>
  <c r="H68" i="33"/>
  <c r="I68" i="33" s="1"/>
  <c r="H79" i="33"/>
  <c r="I79" i="33" s="1"/>
  <c r="H120" i="33"/>
  <c r="I120" i="33" s="1"/>
  <c r="H66" i="33"/>
  <c r="I66" i="33" s="1"/>
  <c r="H80" i="33"/>
  <c r="I80" i="33" s="1"/>
  <c r="H119" i="33"/>
  <c r="I119" i="33" s="1"/>
  <c r="H74" i="33"/>
  <c r="I74" i="33" s="1"/>
  <c r="H118" i="33"/>
  <c r="I118" i="33" s="1"/>
  <c r="H89" i="33"/>
  <c r="I89" i="33" s="1"/>
  <c r="H60" i="33"/>
  <c r="I60" i="33" s="1"/>
  <c r="H83" i="33"/>
  <c r="I83" i="33" s="1"/>
  <c r="H100" i="33"/>
  <c r="I100" i="33" s="1"/>
  <c r="H53" i="33"/>
  <c r="I53" i="33" s="1"/>
  <c r="H99" i="33"/>
  <c r="I99" i="33" s="1"/>
  <c r="H76" i="33"/>
  <c r="I76" i="33" s="1"/>
  <c r="H87" i="33"/>
  <c r="I87" i="33" s="1"/>
  <c r="H84" i="33"/>
  <c r="I84" i="33" s="1"/>
  <c r="H114" i="33"/>
  <c r="I114" i="33" s="1"/>
  <c r="H59" i="33"/>
  <c r="I59" i="33" s="1"/>
  <c r="H90" i="33"/>
  <c r="I90" i="33" s="1"/>
  <c r="H88" i="33"/>
  <c r="I88" i="33" s="1"/>
  <c r="H91" i="33"/>
  <c r="I91" i="33" s="1"/>
  <c r="H95" i="33"/>
  <c r="I95" i="33" s="1"/>
  <c r="H96" i="33"/>
  <c r="I96" i="33" s="1"/>
  <c r="H77" i="33"/>
  <c r="I77" i="33" s="1"/>
  <c r="H98" i="33"/>
  <c r="I98" i="33" s="1"/>
  <c r="H69" i="33"/>
  <c r="I69" i="33" s="1"/>
  <c r="H97" i="33"/>
  <c r="I97" i="33" s="1"/>
  <c r="H93" i="33"/>
  <c r="I93" i="33" s="1"/>
  <c r="H102" i="33"/>
  <c r="I102" i="33" s="1"/>
  <c r="H85" i="33"/>
  <c r="I85" i="33" s="1"/>
  <c r="H86" i="33"/>
  <c r="I86" i="33" s="1"/>
  <c r="H75" i="33"/>
  <c r="I75" i="33" s="1"/>
  <c r="H92" i="33"/>
  <c r="I92" i="33" s="1"/>
  <c r="H117" i="33"/>
  <c r="I117" i="33" s="1"/>
  <c r="H105" i="33"/>
  <c r="I105" i="33" s="1"/>
  <c r="H106" i="33"/>
  <c r="I106" i="33" s="1"/>
  <c r="H104" i="33"/>
  <c r="I104" i="33" s="1"/>
  <c r="H113" i="33"/>
  <c r="I113" i="33" s="1"/>
  <c r="H111" i="33"/>
  <c r="I111" i="33" s="1"/>
  <c r="H94" i="33"/>
  <c r="I94" i="33" s="1"/>
  <c r="H108" i="33"/>
  <c r="I108" i="33" s="1"/>
  <c r="H116" i="33"/>
  <c r="I116" i="33" s="1"/>
  <c r="H109" i="33"/>
  <c r="I109" i="33" s="1"/>
  <c r="H24" i="24" l="1"/>
  <c r="I24" i="24" s="1"/>
  <c r="H177" i="24"/>
  <c r="I177" i="24" s="1"/>
  <c r="H136" i="24"/>
  <c r="I136" i="24" s="1"/>
  <c r="H100" i="24" l="1"/>
  <c r="I100" i="24" s="1"/>
  <c r="H21" i="24"/>
  <c r="I21" i="24" s="1"/>
  <c r="H129" i="24"/>
  <c r="I129" i="24" s="1"/>
  <c r="H17" i="24"/>
  <c r="I17" i="24" s="1"/>
  <c r="H55" i="24"/>
  <c r="I55" i="24" s="1"/>
  <c r="H178" i="24"/>
  <c r="I178" i="24" s="1"/>
  <c r="H92" i="24"/>
  <c r="I92" i="24" s="1"/>
  <c r="H22" i="24"/>
  <c r="I22" i="24" s="1"/>
  <c r="H39" i="24"/>
  <c r="I39" i="24" s="1"/>
  <c r="H131" i="24"/>
  <c r="I131" i="24" s="1"/>
  <c r="H75" i="24"/>
  <c r="I75" i="24" s="1"/>
  <c r="H57" i="24"/>
  <c r="I57" i="24" s="1"/>
  <c r="H167" i="24"/>
  <c r="I167" i="24" s="1"/>
  <c r="H90" i="24"/>
  <c r="I90" i="24" s="1"/>
  <c r="H143" i="24"/>
  <c r="I143" i="24" s="1"/>
  <c r="H135" i="24"/>
  <c r="I135" i="24" s="1"/>
  <c r="H6" i="24"/>
  <c r="I6" i="24" s="1"/>
  <c r="H161" i="24"/>
  <c r="I161" i="24" s="1"/>
  <c r="H84" i="24"/>
  <c r="I84" i="24" s="1"/>
  <c r="H187" i="24"/>
  <c r="I187" i="24" s="1"/>
  <c r="H83" i="24"/>
  <c r="I83" i="24" s="1"/>
  <c r="H7" i="24"/>
  <c r="I7" i="24" s="1"/>
  <c r="H174" i="24"/>
  <c r="I174" i="24" s="1"/>
  <c r="H118" i="24"/>
  <c r="I118" i="24" s="1"/>
  <c r="H170" i="24"/>
  <c r="I170" i="24" s="1"/>
  <c r="H72" i="24"/>
  <c r="I72" i="24" s="1"/>
  <c r="H38" i="24"/>
  <c r="I38" i="24" s="1"/>
  <c r="H79" i="24"/>
  <c r="I79" i="24" s="1"/>
  <c r="H141" i="24"/>
  <c r="I141" i="24" s="1"/>
  <c r="H23" i="24"/>
  <c r="I23" i="24" s="1"/>
  <c r="H144" i="24"/>
  <c r="I144" i="24" s="1"/>
  <c r="H51" i="24"/>
  <c r="I51" i="24" s="1"/>
  <c r="H73" i="24"/>
  <c r="I73" i="24" s="1"/>
  <c r="H70" i="24"/>
  <c r="I70" i="24" s="1"/>
  <c r="H94" i="24"/>
  <c r="I94" i="24" s="1"/>
  <c r="H8" i="24"/>
  <c r="I8" i="24" s="1"/>
  <c r="H159" i="24"/>
  <c r="I159" i="24" s="1"/>
  <c r="H148" i="24"/>
  <c r="I148" i="24" s="1"/>
  <c r="H33" i="24"/>
  <c r="I33" i="24" s="1"/>
  <c r="H114" i="24"/>
  <c r="I114" i="24" s="1"/>
  <c r="H123" i="24"/>
  <c r="I123" i="24" s="1"/>
  <c r="H41" i="24"/>
  <c r="I41" i="24" s="1"/>
  <c r="H113" i="24"/>
  <c r="I113" i="24" s="1"/>
  <c r="H25" i="24"/>
  <c r="I25" i="24" s="1"/>
  <c r="H81" i="24"/>
  <c r="I81" i="24" s="1"/>
  <c r="H119" i="24"/>
  <c r="I119" i="24" s="1"/>
  <c r="H116" i="24"/>
  <c r="I116" i="24" s="1"/>
  <c r="H138" i="24"/>
  <c r="I138" i="24" s="1"/>
  <c r="H185" i="24"/>
  <c r="I185" i="24" s="1"/>
  <c r="H59" i="24"/>
  <c r="I59" i="24" s="1"/>
  <c r="H87" i="24"/>
  <c r="I87" i="24" s="1"/>
  <c r="H99" i="24"/>
  <c r="I99" i="24" s="1"/>
  <c r="H29" i="24"/>
  <c r="I29" i="24" s="1"/>
  <c r="H77" i="24"/>
  <c r="I77" i="24" s="1"/>
  <c r="H26" i="24"/>
  <c r="I26" i="24" s="1"/>
  <c r="H85" i="24"/>
  <c r="I85" i="24" s="1"/>
  <c r="H152" i="24"/>
  <c r="I152" i="24" s="1"/>
  <c r="H133" i="24"/>
  <c r="I133" i="24" s="1"/>
  <c r="H30" i="24"/>
  <c r="I30" i="24" s="1"/>
  <c r="H42" i="24"/>
  <c r="I42" i="24" s="1"/>
  <c r="H16" i="24"/>
  <c r="I16" i="24" s="1"/>
  <c r="H28" i="24"/>
  <c r="I28" i="24" s="1"/>
  <c r="H76" i="24"/>
  <c r="I76" i="24" s="1"/>
  <c r="H88" i="24"/>
  <c r="I88" i="24" s="1"/>
  <c r="H35" i="24"/>
  <c r="I35" i="24" s="1"/>
  <c r="H46" i="24"/>
  <c r="I46" i="24" s="1"/>
  <c r="H124" i="24"/>
  <c r="I124" i="24" s="1"/>
  <c r="H183" i="24"/>
  <c r="I183" i="24" s="1"/>
  <c r="H37" i="24"/>
  <c r="I37" i="24" s="1"/>
  <c r="H149" i="24"/>
  <c r="I149" i="24" s="1"/>
  <c r="H4" i="24"/>
  <c r="I4" i="24" s="1"/>
  <c r="H102" i="24"/>
  <c r="I102" i="24" s="1"/>
  <c r="H127" i="24"/>
  <c r="I127" i="24" s="1"/>
  <c r="H163" i="24"/>
  <c r="I163" i="24" s="1"/>
  <c r="H175" i="24"/>
  <c r="I175" i="24" s="1"/>
  <c r="H10" i="24"/>
  <c r="I10" i="24" s="1"/>
  <c r="H110" i="24"/>
  <c r="I110" i="24" s="1"/>
  <c r="H188" i="24"/>
  <c r="I188" i="24" s="1"/>
  <c r="H32" i="24"/>
  <c r="I32" i="24" s="1"/>
  <c r="H172" i="24"/>
  <c r="I172" i="24" s="1"/>
  <c r="H56" i="24"/>
  <c r="I56" i="24" s="1"/>
  <c r="H128" i="24"/>
  <c r="I128" i="24" s="1"/>
  <c r="H61" i="24"/>
  <c r="I61" i="24" s="1"/>
  <c r="H164" i="24"/>
  <c r="I164" i="24" s="1"/>
  <c r="H63" i="24"/>
  <c r="I63" i="24" s="1"/>
  <c r="H13" i="24"/>
  <c r="I13" i="24" s="1"/>
  <c r="H106" i="24"/>
  <c r="I106" i="24" s="1"/>
  <c r="H52" i="24"/>
  <c r="I52" i="24" s="1"/>
  <c r="H2" i="24"/>
  <c r="I2" i="24" s="1"/>
  <c r="H82" i="24"/>
  <c r="I82" i="24" s="1"/>
  <c r="H66" i="24"/>
  <c r="I66" i="24" s="1"/>
  <c r="H117" i="24"/>
  <c r="I117" i="24" s="1"/>
  <c r="H47" i="24"/>
  <c r="I47" i="24" s="1"/>
  <c r="H166" i="24"/>
  <c r="I166" i="24" s="1"/>
  <c r="H15" i="24"/>
  <c r="I15" i="24" s="1"/>
  <c r="H78" i="24"/>
  <c r="I78" i="24" s="1"/>
  <c r="H145" i="24"/>
  <c r="I145" i="24" s="1"/>
  <c r="H176" i="24"/>
  <c r="I176" i="24" s="1"/>
  <c r="H49" i="24"/>
  <c r="I49" i="24" s="1"/>
  <c r="H156" i="24"/>
  <c r="I156" i="24" s="1"/>
  <c r="H165" i="24"/>
  <c r="I165" i="24" s="1"/>
  <c r="H134" i="24"/>
  <c r="I134" i="24" s="1"/>
  <c r="H104" i="24"/>
  <c r="I104" i="24" s="1"/>
  <c r="H139" i="24"/>
  <c r="I139" i="24" s="1"/>
  <c r="H180" i="24"/>
  <c r="I180" i="24" s="1"/>
  <c r="H125" i="24"/>
  <c r="I125" i="24" s="1"/>
  <c r="H65" i="24"/>
  <c r="I65" i="24" s="1"/>
  <c r="H74" i="24"/>
  <c r="I74" i="24" s="1"/>
  <c r="H107" i="24"/>
  <c r="I107" i="24" s="1"/>
  <c r="H155" i="24"/>
  <c r="I155" i="24" s="1"/>
  <c r="H182" i="24"/>
  <c r="I182" i="24" s="1"/>
  <c r="H181" i="24"/>
  <c r="I181" i="24" s="1"/>
  <c r="H96" i="24"/>
  <c r="I96" i="24" s="1"/>
  <c r="H108" i="24"/>
  <c r="I108" i="24" s="1"/>
  <c r="H18" i="24"/>
  <c r="I18" i="24" s="1"/>
  <c r="H27" i="24"/>
  <c r="I27" i="24" s="1"/>
  <c r="H154" i="24"/>
  <c r="I154" i="24" s="1"/>
  <c r="H171" i="24"/>
  <c r="I171" i="24" s="1"/>
  <c r="H115" i="24"/>
  <c r="I115" i="24" s="1"/>
  <c r="H101" i="24"/>
  <c r="I101" i="24" s="1"/>
  <c r="H89" i="24"/>
  <c r="I89" i="24" s="1"/>
  <c r="H93" i="24"/>
  <c r="I93" i="24" s="1"/>
  <c r="H36" i="24"/>
  <c r="I36" i="24" s="1"/>
  <c r="H147" i="24"/>
  <c r="I147" i="24" s="1"/>
  <c r="H126" i="24"/>
  <c r="I126" i="24" s="1"/>
  <c r="H40" i="24"/>
  <c r="I40" i="24" s="1"/>
  <c r="H162" i="24"/>
  <c r="I162" i="24" s="1"/>
  <c r="H64" i="24"/>
  <c r="I64" i="24" s="1"/>
  <c r="H31" i="24"/>
  <c r="I31" i="24" s="1"/>
  <c r="H179" i="24"/>
  <c r="I179" i="24" s="1"/>
  <c r="H60" i="24"/>
  <c r="I60" i="24" s="1"/>
  <c r="H48" i="24"/>
  <c r="I48" i="24" s="1"/>
  <c r="H158" i="24"/>
  <c r="I158" i="24" s="1"/>
  <c r="H142" i="24"/>
  <c r="I142" i="24" s="1"/>
  <c r="H111" i="24"/>
  <c r="I111" i="24" s="1"/>
  <c r="H58" i="24"/>
  <c r="I58" i="24" s="1"/>
  <c r="H3" i="24"/>
  <c r="I3" i="24" s="1"/>
  <c r="H5" i="24"/>
  <c r="I5" i="24" s="1"/>
  <c r="H14" i="24"/>
  <c r="I14" i="24" s="1"/>
  <c r="H95" i="24"/>
  <c r="I95" i="24" s="1"/>
  <c r="H157" i="24"/>
  <c r="I157" i="24" s="1"/>
  <c r="H132" i="24"/>
  <c r="I132" i="24" s="1"/>
  <c r="H53" i="24"/>
  <c r="I53" i="24" s="1"/>
  <c r="H97" i="24"/>
  <c r="I97" i="24" s="1"/>
  <c r="H9" i="24"/>
  <c r="I9" i="24" s="1"/>
  <c r="H120" i="24"/>
  <c r="I120" i="24" s="1"/>
  <c r="H184" i="24"/>
  <c r="I184" i="24" s="1"/>
  <c r="H98" i="24"/>
  <c r="I98" i="24" s="1"/>
  <c r="H109" i="24"/>
  <c r="I109" i="24" s="1"/>
  <c r="H62" i="24"/>
  <c r="I62" i="24" s="1"/>
  <c r="H140" i="24"/>
  <c r="I140" i="24" s="1"/>
  <c r="H146" i="24"/>
  <c r="I146" i="24" s="1"/>
  <c r="H19" i="24"/>
  <c r="I19" i="24" s="1"/>
  <c r="H160" i="24"/>
  <c r="I160" i="24" s="1"/>
  <c r="H80" i="24"/>
  <c r="I80" i="24" s="1"/>
  <c r="H121" i="24"/>
  <c r="I121" i="24" s="1"/>
  <c r="H86" i="24"/>
  <c r="I86" i="24" s="1"/>
  <c r="H20" i="24"/>
  <c r="I20" i="24" s="1"/>
  <c r="H68" i="24"/>
  <c r="I68" i="24" s="1"/>
  <c r="H103" i="24"/>
  <c r="I103" i="24" s="1"/>
  <c r="H122" i="24"/>
  <c r="I122" i="24" s="1"/>
  <c r="H34" i="24"/>
  <c r="I34" i="24" s="1"/>
  <c r="H67" i="24"/>
  <c r="I67" i="24" s="1"/>
  <c r="H186" i="24"/>
  <c r="I186" i="24" s="1"/>
  <c r="H91" i="24"/>
  <c r="I91" i="24" s="1"/>
  <c r="H151" i="24"/>
  <c r="I151" i="24" s="1"/>
  <c r="H150" i="24"/>
  <c r="I150" i="24" s="1"/>
  <c r="H54" i="24"/>
  <c r="I54" i="24" s="1"/>
  <c r="H50" i="24"/>
  <c r="I50" i="24" s="1"/>
  <c r="H105" i="24"/>
  <c r="I105" i="24" s="1"/>
  <c r="H112" i="24"/>
  <c r="I112" i="24" s="1"/>
  <c r="D217" i="24"/>
  <c r="G217" i="24"/>
  <c r="H14" i="20" s="1"/>
  <c r="F217" i="24"/>
  <c r="H13" i="20" s="1"/>
  <c r="E217" i="24"/>
  <c r="H12" i="20" s="1"/>
  <c r="I28" i="20"/>
  <c r="I27" i="20"/>
  <c r="I26" i="20"/>
  <c r="I25" i="20"/>
  <c r="I24" i="20"/>
  <c r="L34" i="20" l="1"/>
  <c r="J34" i="20"/>
  <c r="L33" i="20"/>
  <c r="J33" i="20"/>
  <c r="K34" i="20"/>
  <c r="I34" i="20"/>
  <c r="K33" i="20"/>
  <c r="I33" i="20"/>
  <c r="H33" i="20"/>
  <c r="H34" i="20"/>
  <c r="A26" i="20" l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</calcChain>
</file>

<file path=xl/sharedStrings.xml><?xml version="1.0" encoding="utf-8"?>
<sst xmlns="http://schemas.openxmlformats.org/spreadsheetml/2006/main" count="5230" uniqueCount="961">
  <si>
    <t>E</t>
  </si>
  <si>
    <t>KLUB</t>
  </si>
  <si>
    <t>Pr. Vrijeme</t>
  </si>
  <si>
    <t xml:space="preserve">Kategorija </t>
  </si>
  <si>
    <t>C</t>
  </si>
  <si>
    <t>D</t>
  </si>
  <si>
    <t>Ž</t>
  </si>
  <si>
    <t>M</t>
  </si>
  <si>
    <t>A</t>
  </si>
  <si>
    <t>B</t>
  </si>
  <si>
    <t>A-B-C-D</t>
  </si>
  <si>
    <t>**********</t>
  </si>
  <si>
    <t>*********</t>
  </si>
  <si>
    <t>**************</t>
  </si>
  <si>
    <t>*******</t>
  </si>
  <si>
    <t>******</t>
  </si>
  <si>
    <t>Sastanak delegata</t>
  </si>
  <si>
    <t>Početak rasplivavanja</t>
  </si>
  <si>
    <t>Priprema za početak</t>
  </si>
  <si>
    <t>Pozdrav Organizatora</t>
  </si>
  <si>
    <t>Himna</t>
  </si>
  <si>
    <t>Početak natjecanja</t>
  </si>
  <si>
    <t xml:space="preserve">Dolazak na bazen </t>
  </si>
  <si>
    <t>PKM</t>
  </si>
  <si>
    <t>VPK</t>
  </si>
  <si>
    <t>PKĐ</t>
  </si>
  <si>
    <t>PKV</t>
  </si>
  <si>
    <t>Skupina 1</t>
  </si>
  <si>
    <t>Skupina 2</t>
  </si>
  <si>
    <t>Skupina 3</t>
  </si>
  <si>
    <t>Skupina 4</t>
  </si>
  <si>
    <t>Skupina 5</t>
  </si>
  <si>
    <t>Skupina 6</t>
  </si>
  <si>
    <t>Skupina 7</t>
  </si>
  <si>
    <t>Skupina 8</t>
  </si>
  <si>
    <t>Skupina 9</t>
  </si>
  <si>
    <t>Skupina 10</t>
  </si>
  <si>
    <t>Skupina 11</t>
  </si>
  <si>
    <t>Skupina 12</t>
  </si>
  <si>
    <t>Skupina 13</t>
  </si>
  <si>
    <t>Skupina 14</t>
  </si>
  <si>
    <t>Skupina 15</t>
  </si>
  <si>
    <t>Mimohod</t>
  </si>
  <si>
    <t>PK Marsonia</t>
  </si>
  <si>
    <t>PK Đakovo</t>
  </si>
  <si>
    <t>Vinkovački PK</t>
  </si>
  <si>
    <t>PK Virovitica</t>
  </si>
  <si>
    <t>Plivača</t>
  </si>
  <si>
    <t>Zlato</t>
  </si>
  <si>
    <t>Srebro</t>
  </si>
  <si>
    <t>Bronca</t>
  </si>
  <si>
    <t>PK Osijek</t>
  </si>
  <si>
    <t>PKO</t>
  </si>
  <si>
    <t>Ime i prezime</t>
  </si>
  <si>
    <t>Godište</t>
  </si>
  <si>
    <t>Spol</t>
  </si>
  <si>
    <t>Klub</t>
  </si>
  <si>
    <t>401</t>
  </si>
  <si>
    <t>402</t>
  </si>
  <si>
    <t>403</t>
  </si>
  <si>
    <t>404</t>
  </si>
  <si>
    <t>405</t>
  </si>
  <si>
    <t>Muški</t>
  </si>
  <si>
    <t>Ženski</t>
  </si>
  <si>
    <t>Priprema starta</t>
  </si>
  <si>
    <t>start</t>
  </si>
  <si>
    <t>Saša Markulić</t>
  </si>
  <si>
    <t>Nora Juroš</t>
  </si>
  <si>
    <t>59:99:99</t>
  </si>
  <si>
    <t>Toni Blažević</t>
  </si>
  <si>
    <t>1:20:00</t>
  </si>
  <si>
    <t>Noa Markulić</t>
  </si>
  <si>
    <t>Dominik Nikolić</t>
  </si>
  <si>
    <t>Toni Svalina</t>
  </si>
  <si>
    <t>Stipe Blažević</t>
  </si>
  <si>
    <t>Stjepan Car</t>
  </si>
  <si>
    <t>Luka Kovačević</t>
  </si>
  <si>
    <t>1:35:00</t>
  </si>
  <si>
    <t>Ivan Pobrić</t>
  </si>
  <si>
    <t>Petar Barišić</t>
  </si>
  <si>
    <t>Borna Vukić</t>
  </si>
  <si>
    <t>Roko Šabić</t>
  </si>
  <si>
    <t>Ivor Gaće</t>
  </si>
  <si>
    <t>Tin Žuljević</t>
  </si>
  <si>
    <t>Fran Bukvić</t>
  </si>
  <si>
    <t>Patrik Tretinjak</t>
  </si>
  <si>
    <t>Dino Rozing</t>
  </si>
  <si>
    <t>Josip Milanović</t>
  </si>
  <si>
    <t>Lucas Peterko</t>
  </si>
  <si>
    <t>Fran Lukić</t>
  </si>
  <si>
    <t>Matej Bogdanović</t>
  </si>
  <si>
    <t>Stefan Ilić</t>
  </si>
  <si>
    <t>Josip Kovačević</t>
  </si>
  <si>
    <t>Dominik Daraždi</t>
  </si>
  <si>
    <t>Filip Provči</t>
  </si>
  <si>
    <t>Bono Iličić</t>
  </si>
  <si>
    <t>Patrik Pajić</t>
  </si>
  <si>
    <t>2:00:00</t>
  </si>
  <si>
    <t>1:30:00</t>
  </si>
  <si>
    <t>2:20:00</t>
  </si>
  <si>
    <t>1:15:00</t>
  </si>
  <si>
    <t>1:23:00</t>
  </si>
  <si>
    <t>1:18:80</t>
  </si>
  <si>
    <t>Karlo Raštegorac</t>
  </si>
  <si>
    <t>Lara Horvat</t>
  </si>
  <si>
    <t>Ema Mikec</t>
  </si>
  <si>
    <t>Ema Knežević</t>
  </si>
  <si>
    <t>Dora Posavac</t>
  </si>
  <si>
    <t>Laura Horvat</t>
  </si>
  <si>
    <t>Lana Plavšić</t>
  </si>
  <si>
    <t>Ema Lang</t>
  </si>
  <si>
    <t>Ana Jambrešić</t>
  </si>
  <si>
    <t>Ana Košutić</t>
  </si>
  <si>
    <t>Magdalena Krstić</t>
  </si>
  <si>
    <t>Laura Ovničević</t>
  </si>
  <si>
    <t>Meri Drinić</t>
  </si>
  <si>
    <t>2:05:00</t>
  </si>
  <si>
    <t>1:45:00</t>
  </si>
  <si>
    <t>1:46:00</t>
  </si>
  <si>
    <t>1:50:00</t>
  </si>
  <si>
    <t>1:36:00</t>
  </si>
  <si>
    <t>1:33:80</t>
  </si>
  <si>
    <t>Vladimir Polešćuk</t>
  </si>
  <si>
    <t>Dorian Vugrek</t>
  </si>
  <si>
    <t>Domagoj Šego</t>
  </si>
  <si>
    <t>Boris Ostović</t>
  </si>
  <si>
    <t>Fran Budimir</t>
  </si>
  <si>
    <t>Antonio Majstorović</t>
  </si>
  <si>
    <t>Marko Polešćuk</t>
  </si>
  <si>
    <t>Ante Gugić</t>
  </si>
  <si>
    <t>Ante Pejić</t>
  </si>
  <si>
    <t>Filip Pranjković</t>
  </si>
  <si>
    <t>Jakov Maletić</t>
  </si>
  <si>
    <t>Tomo Petrinić</t>
  </si>
  <si>
    <t>Luka Grgljanić</t>
  </si>
  <si>
    <t>Vilim Šuker</t>
  </si>
  <si>
    <t>Matej Pfaf</t>
  </si>
  <si>
    <t>Maro Štrk</t>
  </si>
  <si>
    <t>Antonio Skukan</t>
  </si>
  <si>
    <t>Stjepan Romić</t>
  </si>
  <si>
    <t>Lea Brčić</t>
  </si>
  <si>
    <t>Iva Čorak</t>
  </si>
  <si>
    <t>Nika Brdar</t>
  </si>
  <si>
    <t>Nika Marinković</t>
  </si>
  <si>
    <t>Brigita Vidinović</t>
  </si>
  <si>
    <t>Lucija Kunac</t>
  </si>
  <si>
    <t>Klara Grgić</t>
  </si>
  <si>
    <t>Laura Matić</t>
  </si>
  <si>
    <t>Adela Matošević</t>
  </si>
  <si>
    <t>Klara Dožić</t>
  </si>
  <si>
    <t>Pia Tolušić</t>
  </si>
  <si>
    <t>Laura Nikolić</t>
  </si>
  <si>
    <t>Lara Križanić</t>
  </si>
  <si>
    <t>Idora Iličić</t>
  </si>
  <si>
    <t>Filip Borković</t>
  </si>
  <si>
    <t>Lovro Ladović</t>
  </si>
  <si>
    <t>Matea Barčan</t>
  </si>
  <si>
    <t>Ema Borković</t>
  </si>
  <si>
    <t>1:10:00</t>
  </si>
  <si>
    <t>Ana Babić</t>
  </si>
  <si>
    <t>Ivana Lolić</t>
  </si>
  <si>
    <t>Ivana Bukvić</t>
  </si>
  <si>
    <t>Lora Aladrović</t>
  </si>
  <si>
    <t>Elena Wachtler</t>
  </si>
  <si>
    <t>Alka Lulić</t>
  </si>
  <si>
    <t>Nina Liović</t>
  </si>
  <si>
    <t>Larisa Šljivarić</t>
  </si>
  <si>
    <t>Ivana Grubišić</t>
  </si>
  <si>
    <t>Laura Marić</t>
  </si>
  <si>
    <t>Niklas Veočić</t>
  </si>
  <si>
    <t>Luka Klaso</t>
  </si>
  <si>
    <t>Petar Samardžić</t>
  </si>
  <si>
    <t>David Drinić</t>
  </si>
  <si>
    <t>Matija Majić</t>
  </si>
  <si>
    <t>Krunoslav Tomičić</t>
  </si>
  <si>
    <t>Filip Matanović</t>
  </si>
  <si>
    <t>Borna Hrkač</t>
  </si>
  <si>
    <t>Antonio Zubak</t>
  </si>
  <si>
    <t>Dorian Šnajder</t>
  </si>
  <si>
    <t>Antonio Olujević</t>
  </si>
  <si>
    <t>Željko Blažić</t>
  </si>
  <si>
    <t>Matija Mikulić</t>
  </si>
  <si>
    <t>Mislav Medved</t>
  </si>
  <si>
    <t>Bruno Hrgović</t>
  </si>
  <si>
    <t>Domagoj Prpić</t>
  </si>
  <si>
    <t>Final</t>
  </si>
  <si>
    <t>Luka Gugić</t>
  </si>
  <si>
    <t>Marko Golubičić</t>
  </si>
  <si>
    <t>Viktor Losert</t>
  </si>
  <si>
    <t>Ira Ivković</t>
  </si>
  <si>
    <t>2004</t>
  </si>
  <si>
    <t>2005</t>
  </si>
  <si>
    <t>napomena</t>
  </si>
  <si>
    <t>1:43:00</t>
  </si>
  <si>
    <t>Prijava VR</t>
  </si>
  <si>
    <t>FINAL</t>
  </si>
  <si>
    <t xml:space="preserve">Final </t>
  </si>
  <si>
    <t>Napomena</t>
  </si>
  <si>
    <t>Karlo Šimić</t>
  </si>
  <si>
    <t>1:40:59</t>
  </si>
  <si>
    <t>1:30:22</t>
  </si>
  <si>
    <t>1:26:00</t>
  </si>
  <si>
    <t>2006</t>
  </si>
  <si>
    <t>1:21:62</t>
  </si>
  <si>
    <t>1</t>
  </si>
  <si>
    <t>VPK 1</t>
  </si>
  <si>
    <t>4</t>
  </si>
  <si>
    <t>VPK 2</t>
  </si>
  <si>
    <t>Osijek 1</t>
  </si>
  <si>
    <t>Marsonia</t>
  </si>
  <si>
    <t>Osijek 2</t>
  </si>
  <si>
    <t>2</t>
  </si>
  <si>
    <t>3</t>
  </si>
  <si>
    <t>5</t>
  </si>
  <si>
    <t>vrijeme</t>
  </si>
  <si>
    <t xml:space="preserve">štafeta ženski </t>
  </si>
  <si>
    <t>100m Slobodno M</t>
  </si>
  <si>
    <t>100m Slobodno Ž</t>
  </si>
  <si>
    <t>50m Leptir M</t>
  </si>
  <si>
    <t>50m Leptir Ž</t>
  </si>
  <si>
    <t>200m Prsno M</t>
  </si>
  <si>
    <t>200m Prsno Ž</t>
  </si>
  <si>
    <t xml:space="preserve">100m Slobodno </t>
  </si>
  <si>
    <t xml:space="preserve">50m Leptir </t>
  </si>
  <si>
    <t xml:space="preserve">200m Prsno </t>
  </si>
  <si>
    <t>PK Orion</t>
  </si>
  <si>
    <t>ORI</t>
  </si>
  <si>
    <t>ORA</t>
  </si>
  <si>
    <t>Kategorija A  Plivači 1999 i stariji</t>
  </si>
  <si>
    <r>
      <t xml:space="preserve">Kategorija A  </t>
    </r>
    <r>
      <rPr>
        <b/>
        <i/>
        <sz val="11"/>
        <color theme="1"/>
        <rFont val="Calibri"/>
        <family val="2"/>
        <charset val="238"/>
        <scheme val="minor"/>
      </rPr>
      <t>Plivači</t>
    </r>
    <r>
      <rPr>
        <sz val="11"/>
        <color theme="1"/>
        <rFont val="Calibri"/>
        <family val="2"/>
        <charset val="238"/>
        <scheme val="minor"/>
      </rPr>
      <t xml:space="preserve"> 1999 i stariji</t>
    </r>
  </si>
  <si>
    <r>
      <t xml:space="preserve">Kategorija B </t>
    </r>
    <r>
      <rPr>
        <b/>
        <i/>
        <sz val="11"/>
        <color theme="1"/>
        <rFont val="Calibri"/>
        <family val="2"/>
        <charset val="238"/>
        <scheme val="minor"/>
      </rPr>
      <t xml:space="preserve"> Plivači </t>
    </r>
    <r>
      <rPr>
        <sz val="11"/>
        <color theme="1"/>
        <rFont val="Calibri"/>
        <family val="2"/>
        <charset val="238"/>
        <scheme val="minor"/>
      </rPr>
      <t>2000 - 2001</t>
    </r>
  </si>
  <si>
    <r>
      <t xml:space="preserve">Kategorija C </t>
    </r>
    <r>
      <rPr>
        <b/>
        <i/>
        <sz val="11"/>
        <color theme="1"/>
        <rFont val="Calibri"/>
        <family val="2"/>
        <charset val="238"/>
        <scheme val="minor"/>
      </rPr>
      <t xml:space="preserve">Plivači </t>
    </r>
    <r>
      <rPr>
        <sz val="11"/>
        <color theme="1"/>
        <rFont val="Calibri"/>
        <family val="2"/>
        <charset val="238"/>
        <scheme val="minor"/>
      </rPr>
      <t>2002 - 2003</t>
    </r>
  </si>
  <si>
    <r>
      <t xml:space="preserve">Kategorija D </t>
    </r>
    <r>
      <rPr>
        <b/>
        <i/>
        <sz val="11"/>
        <color theme="1"/>
        <rFont val="Calibri"/>
        <family val="2"/>
        <charset val="238"/>
        <scheme val="minor"/>
      </rPr>
      <t xml:space="preserve">Plivači </t>
    </r>
    <r>
      <rPr>
        <sz val="11"/>
        <color theme="1"/>
        <rFont val="Calibri"/>
        <family val="2"/>
        <charset val="238"/>
        <scheme val="minor"/>
      </rPr>
      <t>2004 - 2005</t>
    </r>
  </si>
  <si>
    <r>
      <t xml:space="preserve">Kategorija E </t>
    </r>
    <r>
      <rPr>
        <b/>
        <i/>
        <sz val="11"/>
        <color theme="1"/>
        <rFont val="Calibri"/>
        <family val="2"/>
        <charset val="238"/>
        <scheme val="minor"/>
      </rPr>
      <t>Plivači</t>
    </r>
    <r>
      <rPr>
        <sz val="11"/>
        <color theme="1"/>
        <rFont val="Calibri"/>
        <family val="2"/>
        <charset val="238"/>
        <scheme val="minor"/>
      </rPr>
      <t xml:space="preserve"> 2006 i mlađi</t>
    </r>
  </si>
  <si>
    <t>Kategorija A Plivačice 2001 i starije</t>
  </si>
  <si>
    <t>Kategorija B Plivačice 2002 - 2003</t>
  </si>
  <si>
    <t>Kategorija C Plivačice 2004 - 2005</t>
  </si>
  <si>
    <t>Kategorija D Plivačice 2006</t>
  </si>
  <si>
    <t>Kategorija E Plivačice 2007 i mlađe</t>
  </si>
  <si>
    <t>UKUPAN POREDAK Muški</t>
  </si>
  <si>
    <t>UKUPAN POREDAK Ženski</t>
  </si>
  <si>
    <t>100m Slobodno Muški</t>
  </si>
  <si>
    <t>100m SLOBODNO Muški</t>
  </si>
  <si>
    <t>100m Slobodno Žene</t>
  </si>
  <si>
    <t>50m Leptir Muški</t>
  </si>
  <si>
    <t>50m Leptir Žene</t>
  </si>
  <si>
    <t>200m Prsno Muški</t>
  </si>
  <si>
    <t>200m Prsno Žene</t>
  </si>
  <si>
    <t>1:18:00</t>
  </si>
  <si>
    <t>37:00</t>
  </si>
  <si>
    <t>1:11:00</t>
  </si>
  <si>
    <t>35:63</t>
  </si>
  <si>
    <t>36:88</t>
  </si>
  <si>
    <t>2:58:00</t>
  </si>
  <si>
    <t>1:14:00</t>
  </si>
  <si>
    <t>3:15:00</t>
  </si>
  <si>
    <t>1:51:00</t>
  </si>
  <si>
    <t>58:00</t>
  </si>
  <si>
    <t>1:17:00</t>
  </si>
  <si>
    <t>40:00</t>
  </si>
  <si>
    <t>42:00</t>
  </si>
  <si>
    <t>Lana Jurić</t>
  </si>
  <si>
    <t>2002</t>
  </si>
  <si>
    <t>00:36:25</t>
  </si>
  <si>
    <t>Tonka Kovačević</t>
  </si>
  <si>
    <t>2000</t>
  </si>
  <si>
    <t>00:35:25</t>
  </si>
  <si>
    <t>Lara Eberhardt</t>
  </si>
  <si>
    <t>Marko Jurić</t>
  </si>
  <si>
    <t>Marko Budak</t>
  </si>
  <si>
    <t>2001</t>
  </si>
  <si>
    <t>Alojzije Ćaleta</t>
  </si>
  <si>
    <t>Nikola Ćaleta</t>
  </si>
  <si>
    <t>2003</t>
  </si>
  <si>
    <t>Marin Svilar</t>
  </si>
  <si>
    <t>Matej Lončar</t>
  </si>
  <si>
    <t>Dinko Nađ</t>
  </si>
  <si>
    <t>00:41:12</t>
  </si>
  <si>
    <t>Luka Eberhardt</t>
  </si>
  <si>
    <t>Grgur Strganac</t>
  </si>
  <si>
    <t>Marko Milanović</t>
  </si>
  <si>
    <t>Ivan Košutić</t>
  </si>
  <si>
    <t>Filip Stojanović</t>
  </si>
  <si>
    <t>Jakov Mišetić</t>
  </si>
  <si>
    <t>Luka Čarapović</t>
  </si>
  <si>
    <t>Ante Golubičić</t>
  </si>
  <si>
    <t>Rita Horvat</t>
  </si>
  <si>
    <t>Barbara Toter</t>
  </si>
  <si>
    <t>1:29:23</t>
  </si>
  <si>
    <t>1:18:42</t>
  </si>
  <si>
    <t>1:40:12</t>
  </si>
  <si>
    <t>1:29:41</t>
  </si>
  <si>
    <t>1:11:50</t>
  </si>
  <si>
    <t>1:10:10</t>
  </si>
  <si>
    <t>1:18:20</t>
  </si>
  <si>
    <t>1:02:05</t>
  </si>
  <si>
    <t>1:02:40</t>
  </si>
  <si>
    <t>1:12:80</t>
  </si>
  <si>
    <t>1:09:20</t>
  </si>
  <si>
    <t>1:06:10</t>
  </si>
  <si>
    <t>1:02:30</t>
  </si>
  <si>
    <t>1:08:80</t>
  </si>
  <si>
    <t>1:08:10</t>
  </si>
  <si>
    <t>1:12:10</t>
  </si>
  <si>
    <t>1:29:00</t>
  </si>
  <si>
    <t>1:19:30</t>
  </si>
  <si>
    <t>1:21:30</t>
  </si>
  <si>
    <t>1:28:40</t>
  </si>
  <si>
    <t>1:26:70</t>
  </si>
  <si>
    <t>1:55:00</t>
  </si>
  <si>
    <t>1:48:00</t>
  </si>
  <si>
    <t>0:39:55</t>
  </si>
  <si>
    <t>1:19:45</t>
  </si>
  <si>
    <t>1:12:45</t>
  </si>
  <si>
    <t>1:31:12</t>
  </si>
  <si>
    <t>1:01:45</t>
  </si>
  <si>
    <t>1:03:45</t>
  </si>
  <si>
    <t>1:01:46</t>
  </si>
  <si>
    <t>1:10:12</t>
  </si>
  <si>
    <t>1:15:21</t>
  </si>
  <si>
    <t>1:20:52</t>
  </si>
  <si>
    <t>1:30:45</t>
  </si>
  <si>
    <t>0:38:50</t>
  </si>
  <si>
    <t>0:45:20</t>
  </si>
  <si>
    <t>0:31:80</t>
  </si>
  <si>
    <t>0:39:20</t>
  </si>
  <si>
    <t>0:36:80</t>
  </si>
  <si>
    <t>0:32:40</t>
  </si>
  <si>
    <t>0:34:40</t>
  </si>
  <si>
    <t>0:41:50</t>
  </si>
  <si>
    <t>0:41:00</t>
  </si>
  <si>
    <t>0:40:60</t>
  </si>
  <si>
    <t>0:41:40</t>
  </si>
  <si>
    <t>1:05:00</t>
  </si>
  <si>
    <t>0:58:00</t>
  </si>
  <si>
    <t>1:00:00</t>
  </si>
  <si>
    <t>3:41:12</t>
  </si>
  <si>
    <t>3:45:22</t>
  </si>
  <si>
    <t>3:10:10</t>
  </si>
  <si>
    <t>3:00:10</t>
  </si>
  <si>
    <t>3:03:30</t>
  </si>
  <si>
    <t>3:25:80</t>
  </si>
  <si>
    <t>3:55:80</t>
  </si>
  <si>
    <t>4:05:00</t>
  </si>
  <si>
    <t>3:48:70</t>
  </si>
  <si>
    <t>4:08:00</t>
  </si>
  <si>
    <t>4:40:00</t>
  </si>
  <si>
    <t>1:24:24</t>
  </si>
  <si>
    <t>1:23:22</t>
  </si>
  <si>
    <t>1:19:10</t>
  </si>
  <si>
    <t>1:06:50</t>
  </si>
  <si>
    <t>1:17:50</t>
  </si>
  <si>
    <t>1:16:20</t>
  </si>
  <si>
    <t>1:16:00</t>
  </si>
  <si>
    <t>1:13:10</t>
  </si>
  <si>
    <t>1:17:20</t>
  </si>
  <si>
    <t>1:40:00</t>
  </si>
  <si>
    <t>1:37:00</t>
  </si>
  <si>
    <t>2:01:00</t>
  </si>
  <si>
    <t>2:25:00</t>
  </si>
  <si>
    <t>0:50:11</t>
  </si>
  <si>
    <t>0:38:60</t>
  </si>
  <si>
    <t>0:35:80</t>
  </si>
  <si>
    <t>0:37:00</t>
  </si>
  <si>
    <t>0:37:90</t>
  </si>
  <si>
    <t>0:38:10</t>
  </si>
  <si>
    <t>0:39:15</t>
  </si>
  <si>
    <t>0:52:00</t>
  </si>
  <si>
    <t>0:45:00</t>
  </si>
  <si>
    <t>3:36:11</t>
  </si>
  <si>
    <t>3:30:10</t>
  </si>
  <si>
    <t>4:00:10</t>
  </si>
  <si>
    <t>3:13:10</t>
  </si>
  <si>
    <t>4:10:00</t>
  </si>
  <si>
    <t>4:15:00</t>
  </si>
  <si>
    <t>4:10:11</t>
  </si>
  <si>
    <t>4:30:00</t>
  </si>
  <si>
    <t>1998</t>
  </si>
  <si>
    <t>1:09:25</t>
  </si>
  <si>
    <t>0:37:91</t>
  </si>
  <si>
    <t>3:40:44</t>
  </si>
  <si>
    <t>1999</t>
  </si>
  <si>
    <t>1:07:68</t>
  </si>
  <si>
    <t>0:30:82</t>
  </si>
  <si>
    <t>3:18:46</t>
  </si>
  <si>
    <t>Domagoj Dokuzović</t>
  </si>
  <si>
    <t>1:20:31</t>
  </si>
  <si>
    <t>0:42:78</t>
  </si>
  <si>
    <t>4:04:89</t>
  </si>
  <si>
    <t>Bruno Benčević</t>
  </si>
  <si>
    <t>1:50:60</t>
  </si>
  <si>
    <t>1:14:73</t>
  </si>
  <si>
    <t>3:41:05</t>
  </si>
  <si>
    <t>1:15:92</t>
  </si>
  <si>
    <t>3:51:43</t>
  </si>
  <si>
    <t>Andrej Matković</t>
  </si>
  <si>
    <t>1:16:78</t>
  </si>
  <si>
    <t>0:41:58</t>
  </si>
  <si>
    <t>3:53:67</t>
  </si>
  <si>
    <t>1:34:33</t>
  </si>
  <si>
    <t>4:09:26</t>
  </si>
  <si>
    <t>Mario Lucić</t>
  </si>
  <si>
    <t>1:33:71</t>
  </si>
  <si>
    <t>3:35:16</t>
  </si>
  <si>
    <t>1:33:01</t>
  </si>
  <si>
    <t>1:24:67</t>
  </si>
  <si>
    <t>0:55:98</t>
  </si>
  <si>
    <t>3:49:20</t>
  </si>
  <si>
    <t>Karlo Pranjić</t>
  </si>
  <si>
    <t>1:39:34</t>
  </si>
  <si>
    <t>Adrian Brezovac</t>
  </si>
  <si>
    <t>1:35:97</t>
  </si>
  <si>
    <t>4:10:29</t>
  </si>
  <si>
    <t>Lovro Klaso</t>
  </si>
  <si>
    <t>1:49:13</t>
  </si>
  <si>
    <t>Fran Balen</t>
  </si>
  <si>
    <t>1:48:41</t>
  </si>
  <si>
    <t>Gabrijel Samardžija</t>
  </si>
  <si>
    <t>1:46:63</t>
  </si>
  <si>
    <t>1:58:09</t>
  </si>
  <si>
    <t>2:21:46</t>
  </si>
  <si>
    <t>Kristijan Đaković</t>
  </si>
  <si>
    <t>1:53:18</t>
  </si>
  <si>
    <t>1:34:76</t>
  </si>
  <si>
    <t>0:54:98</t>
  </si>
  <si>
    <t>4:01:90</t>
  </si>
  <si>
    <t>1:37:41</t>
  </si>
  <si>
    <t>4:30:24</t>
  </si>
  <si>
    <t>1:50:13</t>
  </si>
  <si>
    <t>Luka Bodružić</t>
  </si>
  <si>
    <t>1:41:56</t>
  </si>
  <si>
    <t>4:51:11</t>
  </si>
  <si>
    <t>1:46:96</t>
  </si>
  <si>
    <t>Noa Milić</t>
  </si>
  <si>
    <t>1:47:70</t>
  </si>
  <si>
    <t>1:35:07</t>
  </si>
  <si>
    <t>4:36:25</t>
  </si>
  <si>
    <t>1:42:46</t>
  </si>
  <si>
    <t>0:58:64</t>
  </si>
  <si>
    <t>4:47:16</t>
  </si>
  <si>
    <t>Lovro Katušić</t>
  </si>
  <si>
    <t>2:27:94</t>
  </si>
  <si>
    <t>Bono Peić</t>
  </si>
  <si>
    <t>2007</t>
  </si>
  <si>
    <t>1:54:54</t>
  </si>
  <si>
    <t>Branimir Dokuzović</t>
  </si>
  <si>
    <t>2:04:90</t>
  </si>
  <si>
    <t>Filip Stojanac</t>
  </si>
  <si>
    <t>2:01:90</t>
  </si>
  <si>
    <t>1:54:90</t>
  </si>
  <si>
    <t>2009</t>
  </si>
  <si>
    <t>1:28:13</t>
  </si>
  <si>
    <t>3:55:03</t>
  </si>
  <si>
    <t>1:34:85</t>
  </si>
  <si>
    <t>Matea Krešić</t>
  </si>
  <si>
    <t>1:30:84</t>
  </si>
  <si>
    <t>3:53:09</t>
  </si>
  <si>
    <t>1:43:09</t>
  </si>
  <si>
    <t>5:05:19</t>
  </si>
  <si>
    <t>Paola Pelcl</t>
  </si>
  <si>
    <t>1:40:47</t>
  </si>
  <si>
    <t>4:38:61</t>
  </si>
  <si>
    <t>1:40:51</t>
  </si>
  <si>
    <t>4:26:05</t>
  </si>
  <si>
    <t>1:50:09</t>
  </si>
  <si>
    <t>4:51:44</t>
  </si>
  <si>
    <t>Petra Matijević</t>
  </si>
  <si>
    <t>2:09:51</t>
  </si>
  <si>
    <t>Lucija Knežević</t>
  </si>
  <si>
    <t>1:59:42</t>
  </si>
  <si>
    <t>5:16:37</t>
  </si>
  <si>
    <t>1:56:99</t>
  </si>
  <si>
    <t>4:28:69</t>
  </si>
  <si>
    <t>2:09:21</t>
  </si>
  <si>
    <t>Nika Galić</t>
  </si>
  <si>
    <t>2:11:32</t>
  </si>
  <si>
    <t>Iva Bašić</t>
  </si>
  <si>
    <t>2008</t>
  </si>
  <si>
    <t>2:19:38</t>
  </si>
  <si>
    <t xml:space="preserve">PK OrahoviCa </t>
  </si>
  <si>
    <t>1:04:05</t>
  </si>
  <si>
    <t>30:45</t>
  </si>
  <si>
    <t>3:27:29</t>
  </si>
  <si>
    <t>44:45</t>
  </si>
  <si>
    <t>3:40:21</t>
  </si>
  <si>
    <t>1:45:67</t>
  </si>
  <si>
    <t>50:44</t>
  </si>
  <si>
    <t>49:34</t>
  </si>
  <si>
    <t>3:42:11</t>
  </si>
  <si>
    <t>1:38:12</t>
  </si>
  <si>
    <t>1:56:22</t>
  </si>
  <si>
    <t>58:33</t>
  </si>
  <si>
    <t>2:11:34</t>
  </si>
  <si>
    <t>1:20:11</t>
  </si>
  <si>
    <t>1:44:53</t>
  </si>
  <si>
    <t>1:04:22</t>
  </si>
  <si>
    <t>1:50:22</t>
  </si>
  <si>
    <t>2:01:31</t>
  </si>
  <si>
    <t>1:52:11</t>
  </si>
  <si>
    <t>1:15:22</t>
  </si>
  <si>
    <t>2:05:56</t>
  </si>
  <si>
    <t>2:09:66</t>
  </si>
  <si>
    <t>3:32:23</t>
  </si>
  <si>
    <t>1:23:97</t>
  </si>
  <si>
    <t>48:36</t>
  </si>
  <si>
    <t>Jurica Hervoević</t>
  </si>
  <si>
    <t>1:36:01</t>
  </si>
  <si>
    <t>1:18:11</t>
  </si>
  <si>
    <t>42:11</t>
  </si>
  <si>
    <t>1:36:38</t>
  </si>
  <si>
    <t>Ivan Koledić</t>
  </si>
  <si>
    <t>1:35:87</t>
  </si>
  <si>
    <t>3:44:11</t>
  </si>
  <si>
    <t>Marko Plavšić</t>
  </si>
  <si>
    <t>1:33:07</t>
  </si>
  <si>
    <t>52:95</t>
  </si>
  <si>
    <t>Antonio Piperković</t>
  </si>
  <si>
    <t>1:35:92</t>
  </si>
  <si>
    <t>3:43:11</t>
  </si>
  <si>
    <t>Jakov Mlinarević</t>
  </si>
  <si>
    <t>2:20:18</t>
  </si>
  <si>
    <t>Lovro Križanić</t>
  </si>
  <si>
    <t>1:47:21</t>
  </si>
  <si>
    <t>1:01:22</t>
  </si>
  <si>
    <t>Fran Ivanović</t>
  </si>
  <si>
    <t>2:01:45</t>
  </si>
  <si>
    <t>Marin Miljanić</t>
  </si>
  <si>
    <t>1:50:33</t>
  </si>
  <si>
    <t>4:02:33</t>
  </si>
  <si>
    <t>1:16:72</t>
  </si>
  <si>
    <t>3:40:13</t>
  </si>
  <si>
    <t>1:15:24</t>
  </si>
  <si>
    <t>3:38:11</t>
  </si>
  <si>
    <t>1:10:67</t>
  </si>
  <si>
    <t>3:18:16</t>
  </si>
  <si>
    <t>1:18:64</t>
  </si>
  <si>
    <t>39:78</t>
  </si>
  <si>
    <t>1:16:55</t>
  </si>
  <si>
    <t>1:14:11</t>
  </si>
  <si>
    <t>38:11</t>
  </si>
  <si>
    <t>1:23:40</t>
  </si>
  <si>
    <t>3:52:37</t>
  </si>
  <si>
    <t>38:12</t>
  </si>
  <si>
    <t>3:16:03</t>
  </si>
  <si>
    <t>1:21:85</t>
  </si>
  <si>
    <t>3:50:11</t>
  </si>
  <si>
    <t>2:18:75</t>
  </si>
  <si>
    <t>2:20:87</t>
  </si>
  <si>
    <t>2:42:48</t>
  </si>
  <si>
    <t>1:20:44</t>
  </si>
  <si>
    <t>3:42:44</t>
  </si>
  <si>
    <t>1:27:21</t>
  </si>
  <si>
    <t>Lucija Pranjković</t>
  </si>
  <si>
    <t>1:59:18</t>
  </si>
  <si>
    <t>1:19:33</t>
  </si>
  <si>
    <t>3:25:00</t>
  </si>
  <si>
    <t>Lovro Požežanac</t>
  </si>
  <si>
    <t>1:12:16</t>
  </si>
  <si>
    <t>Tomislav Turnaj</t>
  </si>
  <si>
    <t>1:16:19</t>
  </si>
  <si>
    <t>3:20:00</t>
  </si>
  <si>
    <t>Petar Turnaj</t>
  </si>
  <si>
    <t>1:35.00</t>
  </si>
  <si>
    <t>Domagoj Železić</t>
  </si>
  <si>
    <t>Stribor Gvojić</t>
  </si>
  <si>
    <t>1:21:03</t>
  </si>
  <si>
    <t>1:19:93</t>
  </si>
  <si>
    <t>3:22:00</t>
  </si>
  <si>
    <t>Rea Rengel</t>
  </si>
  <si>
    <t>Tiana Grdenić</t>
  </si>
  <si>
    <t>00:52:72</t>
  </si>
  <si>
    <t>Luka Butor</t>
  </si>
  <si>
    <t>Vasilije Ilić</t>
  </si>
  <si>
    <t>Petar Knežević</t>
  </si>
  <si>
    <t>Domagoj Lešković</t>
  </si>
  <si>
    <t>Leon Lišinski</t>
  </si>
  <si>
    <t>Jan Lukić</t>
  </si>
  <si>
    <t>Marko Molnar</t>
  </si>
  <si>
    <t>Filip Ovničević</t>
  </si>
  <si>
    <t xml:space="preserve"> Sven Radić</t>
  </si>
  <si>
    <t xml:space="preserve"> Adam Rajndl</t>
  </si>
  <si>
    <t>Jevto Stokić</t>
  </si>
  <si>
    <t>Dario Vlahović</t>
  </si>
  <si>
    <t>Vedran Zvonarić</t>
  </si>
  <si>
    <t>Petra Bilić</t>
  </si>
  <si>
    <t>Klara Božićević</t>
  </si>
  <si>
    <t>Dina Jakšetić</t>
  </si>
  <si>
    <t>Petra Katavić</t>
  </si>
  <si>
    <t>Karla Krišto</t>
  </si>
  <si>
    <t>Leonarda Nago</t>
  </si>
  <si>
    <t>Dora Terzić</t>
  </si>
  <si>
    <t xml:space="preserve"> Ema Vlahović</t>
  </si>
  <si>
    <t>100m Slobodno Ženski</t>
  </si>
  <si>
    <t>50 Leptir</t>
  </si>
  <si>
    <t>200m Prsno</t>
  </si>
  <si>
    <t>100m Slobodno</t>
  </si>
  <si>
    <t>0:31:14</t>
  </si>
  <si>
    <t>0:32:11</t>
  </si>
  <si>
    <t>0:34:12</t>
  </si>
  <si>
    <t>0:34:61</t>
  </si>
  <si>
    <t>0:34:65</t>
  </si>
  <si>
    <t>0:41:12</t>
  </si>
  <si>
    <t>0:41:46</t>
  </si>
  <si>
    <t>0:44:50</t>
  </si>
  <si>
    <t>0:31:02</t>
  </si>
  <si>
    <t>0:30:45</t>
  </si>
  <si>
    <t>0:35:63</t>
  </si>
  <si>
    <t>0:36:88</t>
  </si>
  <si>
    <t>0:40:00</t>
  </si>
  <si>
    <t>0:42:00</t>
  </si>
  <si>
    <t>0:42:11</t>
  </si>
  <si>
    <t>0:44:45</t>
  </si>
  <si>
    <t>0:48:36</t>
  </si>
  <si>
    <t>0:49:34</t>
  </si>
  <si>
    <t>0:50:44</t>
  </si>
  <si>
    <t>0:52:95</t>
  </si>
  <si>
    <t>0:58:33</t>
  </si>
  <si>
    <t>0:35:25</t>
  </si>
  <si>
    <t>0:36:25</t>
  </si>
  <si>
    <t>0:52:72</t>
  </si>
  <si>
    <t>0:38:11</t>
  </si>
  <si>
    <t>0:38:12</t>
  </si>
  <si>
    <t>0:39:78</t>
  </si>
  <si>
    <t>3:26:37</t>
  </si>
  <si>
    <t>3:34:48</t>
  </si>
  <si>
    <t>3:52:45</t>
  </si>
  <si>
    <t>4:16:45</t>
  </si>
  <si>
    <t>Ema Vlahović</t>
  </si>
  <si>
    <t>50m Leptir Ženski</t>
  </si>
  <si>
    <t>Lea Knežević</t>
  </si>
  <si>
    <t>NN</t>
  </si>
  <si>
    <t>1:27:24</t>
  </si>
  <si>
    <t>2:12:15</t>
  </si>
  <si>
    <t>2:01:59</t>
  </si>
  <si>
    <t>1:57:44</t>
  </si>
  <si>
    <t>1:55:72</t>
  </si>
  <si>
    <t>2:24:79</t>
  </si>
  <si>
    <t>2:10:45</t>
  </si>
  <si>
    <t>2:03:67</t>
  </si>
  <si>
    <t>1:48:28</t>
  </si>
  <si>
    <t>2:15:25</t>
  </si>
  <si>
    <t>1:57:94</t>
  </si>
  <si>
    <t>2:00:47</t>
  </si>
  <si>
    <t>2:31:06</t>
  </si>
  <si>
    <t>1:35:43</t>
  </si>
  <si>
    <t>1:49:53</t>
  </si>
  <si>
    <t>1:47:63</t>
  </si>
  <si>
    <t>1:36:50</t>
  </si>
  <si>
    <t>1:44:82</t>
  </si>
  <si>
    <t>1:44:56</t>
  </si>
  <si>
    <t>1:56:59</t>
  </si>
  <si>
    <t>1:47:67</t>
  </si>
  <si>
    <t>1:49:67</t>
  </si>
  <si>
    <t>1:37:13</t>
  </si>
  <si>
    <t>1:49:41</t>
  </si>
  <si>
    <t>1:49:25</t>
  </si>
  <si>
    <t>1:47:44</t>
  </si>
  <si>
    <t>1:45:52</t>
  </si>
  <si>
    <t>1:46:44</t>
  </si>
  <si>
    <t>1:30:97</t>
  </si>
  <si>
    <t>DQ</t>
  </si>
  <si>
    <t>1:44:28</t>
  </si>
  <si>
    <t>1:45:18</t>
  </si>
  <si>
    <t>1:36:72</t>
  </si>
  <si>
    <t>1:25:08</t>
  </si>
  <si>
    <t>1:52:56</t>
  </si>
  <si>
    <t>1:43:69</t>
  </si>
  <si>
    <t>1:31:27</t>
  </si>
  <si>
    <t>1:45:59</t>
  </si>
  <si>
    <t>1:36:47</t>
  </si>
  <si>
    <t>1:42:65</t>
  </si>
  <si>
    <t>1:34:06</t>
  </si>
  <si>
    <t>1:41:67</t>
  </si>
  <si>
    <t>1:35:40</t>
  </si>
  <si>
    <t>1:31:47</t>
  </si>
  <si>
    <t>1:36:19</t>
  </si>
  <si>
    <t>1:31:81</t>
  </si>
  <si>
    <t>1:33:75</t>
  </si>
  <si>
    <t>1:36:31</t>
  </si>
  <si>
    <t>1:25:05</t>
  </si>
  <si>
    <t>1:23:21</t>
  </si>
  <si>
    <t>1:43:25</t>
  </si>
  <si>
    <t>1:43:51</t>
  </si>
  <si>
    <t>1:35:28</t>
  </si>
  <si>
    <t>1:35:44</t>
  </si>
  <si>
    <t>1:24:83</t>
  </si>
  <si>
    <t>1:36:25</t>
  </si>
  <si>
    <t>1:28:75</t>
  </si>
  <si>
    <t>1:30:69</t>
  </si>
  <si>
    <t>1:33:50</t>
  </si>
  <si>
    <t>1:32:58</t>
  </si>
  <si>
    <t>1:37:90</t>
  </si>
  <si>
    <t>1:19:18</t>
  </si>
  <si>
    <t>1:25:67</t>
  </si>
  <si>
    <t>1:23:34</t>
  </si>
  <si>
    <t>1:22:56</t>
  </si>
  <si>
    <t>1:23:16</t>
  </si>
  <si>
    <t>1:19:97</t>
  </si>
  <si>
    <t>1:29:76</t>
  </si>
  <si>
    <t>1:13:81</t>
  </si>
  <si>
    <t>1:19:06</t>
  </si>
  <si>
    <t>1:14:57</t>
  </si>
  <si>
    <t>1:20:19</t>
  </si>
  <si>
    <t>1:15:10</t>
  </si>
  <si>
    <t>1:13:19</t>
  </si>
  <si>
    <t>1:15:43</t>
  </si>
  <si>
    <t>1:15:87</t>
  </si>
  <si>
    <t>1:17:31</t>
  </si>
  <si>
    <t>1:16:07</t>
  </si>
  <si>
    <t>1:12:94</t>
  </si>
  <si>
    <t>1:13:56</t>
  </si>
  <si>
    <t>1:15:46</t>
  </si>
  <si>
    <t>1:18:87</t>
  </si>
  <si>
    <t>1:10:95</t>
  </si>
  <si>
    <t>1:22:13</t>
  </si>
  <si>
    <t>1:18:31</t>
  </si>
  <si>
    <t>1:12:90</t>
  </si>
  <si>
    <t>1:13:62</t>
  </si>
  <si>
    <t>1:10:81</t>
  </si>
  <si>
    <t>1:09:69</t>
  </si>
  <si>
    <t>1:11:04</t>
  </si>
  <si>
    <t>1:09:90</t>
  </si>
  <si>
    <t>1:09:03</t>
  </si>
  <si>
    <t>1:07:53</t>
  </si>
  <si>
    <t>1:10:13</t>
  </si>
  <si>
    <t>1:07:19</t>
  </si>
  <si>
    <t>1:09:97</t>
  </si>
  <si>
    <t>1:05:47</t>
  </si>
  <si>
    <t>1:08:94</t>
  </si>
  <si>
    <t>1:11:44</t>
  </si>
  <si>
    <t>1:08:90</t>
  </si>
  <si>
    <t>1:04:53</t>
  </si>
  <si>
    <t>1:04:78</t>
  </si>
  <si>
    <t>0:57:34</t>
  </si>
  <si>
    <t>1:00:32</t>
  </si>
  <si>
    <t>1:01:68</t>
  </si>
  <si>
    <t>1:01:85</t>
  </si>
  <si>
    <t>1:02:44</t>
  </si>
  <si>
    <t>1:01:97</t>
  </si>
  <si>
    <t>1:40:13</t>
  </si>
  <si>
    <t>1:46:81</t>
  </si>
  <si>
    <t>2:18:20</t>
  </si>
  <si>
    <t>1:26:63</t>
  </si>
  <si>
    <t>2:10:25</t>
  </si>
  <si>
    <t>2:07:72</t>
  </si>
  <si>
    <t>1:48:44</t>
  </si>
  <si>
    <t>1:56:94</t>
  </si>
  <si>
    <t>2:04:19</t>
  </si>
  <si>
    <t>1:58:55</t>
  </si>
  <si>
    <t>1:57:65</t>
  </si>
  <si>
    <t>2:07:25</t>
  </si>
  <si>
    <t>2:03:15</t>
  </si>
  <si>
    <t>1:51:22</t>
  </si>
  <si>
    <t>1:40:29</t>
  </si>
  <si>
    <t>1:50:37</t>
  </si>
  <si>
    <t>1:38:15</t>
  </si>
  <si>
    <t>1:38:40</t>
  </si>
  <si>
    <t>1:52:81</t>
  </si>
  <si>
    <t>1:28:73</t>
  </si>
  <si>
    <t>1:36:75</t>
  </si>
  <si>
    <t>1:38:75</t>
  </si>
  <si>
    <t>1:21:81</t>
  </si>
  <si>
    <t>1:39:69</t>
  </si>
  <si>
    <t>1:33:42</t>
  </si>
  <si>
    <t>1:36:06</t>
  </si>
  <si>
    <t>1:53:69</t>
  </si>
  <si>
    <t>1:26:45</t>
  </si>
  <si>
    <t>1:23:66</t>
  </si>
  <si>
    <t>1:20:15</t>
  </si>
  <si>
    <t>1:26:38</t>
  </si>
  <si>
    <t>1:39:22</t>
  </si>
  <si>
    <t>1:34:25</t>
  </si>
  <si>
    <t>1:25:83</t>
  </si>
  <si>
    <t>1:23:32</t>
  </si>
  <si>
    <t>1:14:91</t>
  </si>
  <si>
    <t>1:10:50</t>
  </si>
  <si>
    <t>1:18:78</t>
  </si>
  <si>
    <t>1:20:05</t>
  </si>
  <si>
    <t>1:17:66</t>
  </si>
  <si>
    <t>1:22:75</t>
  </si>
  <si>
    <t>1:16:13</t>
  </si>
  <si>
    <t>1:14:13</t>
  </si>
  <si>
    <t>1:12:81</t>
  </si>
  <si>
    <t>1:20:72</t>
  </si>
  <si>
    <t>1:17:28</t>
  </si>
  <si>
    <t>1:16:51</t>
  </si>
  <si>
    <t>1:15:19</t>
  </si>
  <si>
    <t>1:14:03</t>
  </si>
  <si>
    <t>1:11:62</t>
  </si>
  <si>
    <t>1:07:25</t>
  </si>
  <si>
    <t>1:08:25</t>
  </si>
  <si>
    <t>1:15:38</t>
  </si>
  <si>
    <t>1:02:81</t>
  </si>
  <si>
    <t>0:41:93</t>
  </si>
  <si>
    <t>1:33:31</t>
  </si>
  <si>
    <t>1:16:31</t>
  </si>
  <si>
    <t>0:57:85</t>
  </si>
  <si>
    <t>0:41:85</t>
  </si>
  <si>
    <t>0:53:33</t>
  </si>
  <si>
    <t>1:10:03</t>
  </si>
  <si>
    <t>0:51:53</t>
  </si>
  <si>
    <t>1:09:78</t>
  </si>
  <si>
    <t>1:07:94</t>
  </si>
  <si>
    <t>0:47:99</t>
  </si>
  <si>
    <t>1:02:97</t>
  </si>
  <si>
    <t>0:50:90</t>
  </si>
  <si>
    <t>1:03:82</t>
  </si>
  <si>
    <t>0:55:44</t>
  </si>
  <si>
    <t>0:50:56</t>
  </si>
  <si>
    <t>0:49:87</t>
  </si>
  <si>
    <t>0:50:22</t>
  </si>
  <si>
    <t>1:01:12</t>
  </si>
  <si>
    <t>0:46:88</t>
  </si>
  <si>
    <t>0:42:41</t>
  </si>
  <si>
    <t>0:42:40</t>
  </si>
  <si>
    <t>0:40:15</t>
  </si>
  <si>
    <t>0:47:00</t>
  </si>
  <si>
    <t>0:48:69</t>
  </si>
  <si>
    <t>0:44:65</t>
  </si>
  <si>
    <t>0:40:53</t>
  </si>
  <si>
    <t>0:39:25</t>
  </si>
  <si>
    <t>0:46:41</t>
  </si>
  <si>
    <t>0:41:23</t>
  </si>
  <si>
    <t>0:56:56</t>
  </si>
  <si>
    <t>0:40:38</t>
  </si>
  <si>
    <t>Kategorija E Plivači 2006 i mlađi</t>
  </si>
  <si>
    <t>0:37:83</t>
  </si>
  <si>
    <t>0:36:22</t>
  </si>
  <si>
    <t>0:34:87</t>
  </si>
  <si>
    <t>0:37:94</t>
  </si>
  <si>
    <t>0:38:46</t>
  </si>
  <si>
    <t>0:39:12</t>
  </si>
  <si>
    <t>0:32:53</t>
  </si>
  <si>
    <t>0:36:28</t>
  </si>
  <si>
    <t>0:30:41</t>
  </si>
  <si>
    <t>0:34:96</t>
  </si>
  <si>
    <t>0:33:69</t>
  </si>
  <si>
    <t>0:34:81</t>
  </si>
  <si>
    <t>0:34:77</t>
  </si>
  <si>
    <t>0:34:50</t>
  </si>
  <si>
    <t>0:30:84</t>
  </si>
  <si>
    <t>0:29:22</t>
  </si>
  <si>
    <t>0:30:21</t>
  </si>
  <si>
    <t>0:30:66</t>
  </si>
  <si>
    <t>0:29:47</t>
  </si>
  <si>
    <t>0:32:58</t>
  </si>
  <si>
    <t>0:46:43</t>
  </si>
  <si>
    <t>1:29:47</t>
  </si>
  <si>
    <t>0:55:28</t>
  </si>
  <si>
    <t>1:03:84</t>
  </si>
  <si>
    <t>1:04:31</t>
  </si>
  <si>
    <t>1:10:01</t>
  </si>
  <si>
    <t>1:05:02</t>
  </si>
  <si>
    <t>0:55:13</t>
  </si>
  <si>
    <t>0:55:50</t>
  </si>
  <si>
    <t>0:37:97</t>
  </si>
  <si>
    <t>0:42:16</t>
  </si>
  <si>
    <t>0:41:02</t>
  </si>
  <si>
    <t>0:53:47</t>
  </si>
  <si>
    <t>0:37:93</t>
  </si>
  <si>
    <t>0:38:59</t>
  </si>
  <si>
    <t>0:35:75</t>
  </si>
  <si>
    <t>0:37:44</t>
  </si>
  <si>
    <t>0:39:06</t>
  </si>
  <si>
    <t>0:35:00</t>
  </si>
  <si>
    <t>0:34:03</t>
  </si>
  <si>
    <t>0:34:56</t>
  </si>
  <si>
    <t>1:02:45</t>
  </si>
  <si>
    <t>6</t>
  </si>
  <si>
    <t>VIROVITICA</t>
  </si>
  <si>
    <t>ĐAKOVO</t>
  </si>
  <si>
    <t>7</t>
  </si>
  <si>
    <t>ORION</t>
  </si>
  <si>
    <t>8</t>
  </si>
  <si>
    <t>4:42:53</t>
  </si>
  <si>
    <t>5:05:87</t>
  </si>
  <si>
    <t>4:08:50</t>
  </si>
  <si>
    <t>4:22:69</t>
  </si>
  <si>
    <t>4:23:56</t>
  </si>
  <si>
    <t>4:46:80</t>
  </si>
  <si>
    <t>4:29:96</t>
  </si>
  <si>
    <t>4:12:97</t>
  </si>
  <si>
    <t>4:27:63</t>
  </si>
  <si>
    <t>4:40:12</t>
  </si>
  <si>
    <t>4:08:13</t>
  </si>
  <si>
    <t>3:59:31</t>
  </si>
  <si>
    <t>3:53:90</t>
  </si>
  <si>
    <t>4:05:66</t>
  </si>
  <si>
    <t>4:22:75</t>
  </si>
  <si>
    <t>3:43:44</t>
  </si>
  <si>
    <t>3:38:88</t>
  </si>
  <si>
    <t>3:51:04</t>
  </si>
  <si>
    <t>3:55:34</t>
  </si>
  <si>
    <t>3:57:58</t>
  </si>
  <si>
    <t>3:47:59</t>
  </si>
  <si>
    <t>3:54:60</t>
  </si>
  <si>
    <t>4:09:83</t>
  </si>
  <si>
    <t>4:22:50</t>
  </si>
  <si>
    <t>3:38:04</t>
  </si>
  <si>
    <t>4:04:84</t>
  </si>
  <si>
    <t>4:05:54</t>
  </si>
  <si>
    <t>4:27:75</t>
  </si>
  <si>
    <t>100 SLOBODNO MUŠKI</t>
  </si>
  <si>
    <t>100 SLOBODNO ŽENE</t>
  </si>
  <si>
    <t>3:13:53</t>
  </si>
  <si>
    <t>3:12:16</t>
  </si>
  <si>
    <t>3:44:94</t>
  </si>
  <si>
    <t>3:20:72</t>
  </si>
  <si>
    <t>3:29:22</t>
  </si>
  <si>
    <t>3:30:40</t>
  </si>
  <si>
    <t>3:10:53</t>
  </si>
  <si>
    <t>3:31:00</t>
  </si>
  <si>
    <t>3:16:94</t>
  </si>
  <si>
    <t>3:17:47</t>
  </si>
  <si>
    <t>2:59:47</t>
  </si>
  <si>
    <t>3:04:19</t>
  </si>
  <si>
    <t>3:03:69</t>
  </si>
  <si>
    <t>3:06:59</t>
  </si>
  <si>
    <t>3:22:85</t>
  </si>
  <si>
    <t>5:30:81</t>
  </si>
  <si>
    <t>4:26:62</t>
  </si>
  <si>
    <t>5:18:16</t>
  </si>
  <si>
    <t>4:50:57</t>
  </si>
  <si>
    <t>4:39:35</t>
  </si>
  <si>
    <t>4:29:59</t>
  </si>
  <si>
    <t>50 LEPTIR MUŠKI</t>
  </si>
  <si>
    <t>50 LEPTIR ŽENE</t>
  </si>
  <si>
    <t>200 PRSNO MUŠKI</t>
  </si>
  <si>
    <t>200 PRSNO ŽENE</t>
  </si>
  <si>
    <t>4:24:03</t>
  </si>
  <si>
    <t>4:29:50</t>
  </si>
  <si>
    <t>3:52:40</t>
  </si>
  <si>
    <t>4:09:47</t>
  </si>
  <si>
    <t>3:58:69</t>
  </si>
  <si>
    <t>3:59:73</t>
  </si>
  <si>
    <t>3:53:22</t>
  </si>
  <si>
    <t>3:54:43</t>
  </si>
  <si>
    <t>4:01:22</t>
  </si>
  <si>
    <t>3:48:38</t>
  </si>
  <si>
    <t>3:38:32</t>
  </si>
  <si>
    <t>3:37:25</t>
  </si>
  <si>
    <t>3:47:51</t>
  </si>
  <si>
    <t>3:41:07</t>
  </si>
  <si>
    <t>4:03:35</t>
  </si>
  <si>
    <t>3:34:63</t>
  </si>
  <si>
    <t>3:17:25</t>
  </si>
  <si>
    <t>3:33:09</t>
  </si>
  <si>
    <t>2:54:89</t>
  </si>
  <si>
    <t>štafeta mješovito</t>
  </si>
  <si>
    <t>3:01:45</t>
  </si>
  <si>
    <t>9</t>
  </si>
  <si>
    <t>Marsonia2</t>
  </si>
  <si>
    <t>2:35:23</t>
  </si>
  <si>
    <t>2:15:09</t>
  </si>
  <si>
    <t>2:25:72</t>
  </si>
  <si>
    <t>2:34:25</t>
  </si>
  <si>
    <t>2:24:41</t>
  </si>
  <si>
    <t>2:36:51</t>
  </si>
  <si>
    <t>2:15:12</t>
  </si>
  <si>
    <t>2:43:30</t>
  </si>
  <si>
    <t>2:54:33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</si>
</sst>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49" fontId="0" fillId="0" borderId="0" xfId="0" applyNumberFormat="1"/>
    <xf numFmtId="2" fontId="0" fillId="0" borderId="0" xfId="0" applyNumberFormat="1"/>
    <xf numFmtId="1" fontId="0" fillId="0" borderId="0" xfId="0" applyNumberFormat="1" applyAlignment="1">
      <alignment horizontal="center"/>
    </xf>
    <xf numFmtId="49" fontId="2" fillId="0" borderId="1" xfId="0" applyNumberFormat="1" applyFont="1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1" fillId="2" borderId="3" xfId="0" applyFont="1" applyFill="1" applyBorder="1"/>
    <xf numFmtId="0" fontId="3" fillId="2" borderId="3" xfId="0" applyFont="1" applyFill="1" applyBorder="1"/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/>
    <xf numFmtId="49" fontId="4" fillId="0" borderId="0" xfId="0" applyNumberFormat="1" applyFont="1"/>
    <xf numFmtId="49" fontId="5" fillId="0" borderId="1" xfId="0" applyNumberFormat="1" applyFont="1" applyBorder="1"/>
    <xf numFmtId="49" fontId="5" fillId="0" borderId="2" xfId="0" applyNumberFormat="1" applyFont="1" applyBorder="1"/>
    <xf numFmtId="2" fontId="1" fillId="2" borderId="1" xfId="0" applyNumberFormat="1" applyFont="1" applyFill="1" applyBorder="1"/>
    <xf numFmtId="2" fontId="0" fillId="2" borderId="1" xfId="0" applyNumberFormat="1" applyFill="1" applyBorder="1"/>
    <xf numFmtId="0" fontId="0" fillId="2" borderId="1" xfId="0" applyFill="1" applyBorder="1"/>
    <xf numFmtId="49" fontId="0" fillId="0" borderId="0" xfId="0" applyNumberFormat="1" applyFont="1"/>
    <xf numFmtId="49" fontId="4" fillId="0" borderId="0" xfId="0" applyNumberFormat="1" applyFont="1" applyBorder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49" fontId="6" fillId="0" borderId="0" xfId="0" applyNumberFormat="1" applyFont="1"/>
    <xf numFmtId="49" fontId="6" fillId="0" borderId="0" xfId="0" applyNumberFormat="1" applyFont="1" applyBorder="1"/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3" xfId="0" applyFont="1" applyBorder="1"/>
    <xf numFmtId="0" fontId="7" fillId="0" borderId="3" xfId="0" applyFont="1" applyBorder="1"/>
    <xf numFmtId="0" fontId="0" fillId="0" borderId="0" xfId="0" applyFill="1" applyAlignment="1" applyProtection="1">
      <alignment horizontal="center"/>
      <protection hidden="1"/>
    </xf>
    <xf numFmtId="0" fontId="0" fillId="0" borderId="4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49" fontId="6" fillId="0" borderId="2" xfId="0" applyNumberFormat="1" applyFont="1" applyBorder="1"/>
    <xf numFmtId="49" fontId="8" fillId="0" borderId="0" xfId="0" applyNumberFormat="1" applyFont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0" fontId="10" fillId="0" borderId="0" xfId="0" applyFont="1"/>
    <xf numFmtId="49" fontId="10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49" fontId="10" fillId="0" borderId="0" xfId="0" applyNumberFormat="1" applyFont="1" applyAlignment="1">
      <alignment horizontal="right"/>
    </xf>
    <xf numFmtId="0" fontId="13" fillId="0" borderId="0" xfId="0" applyFont="1"/>
    <xf numFmtId="0" fontId="13" fillId="0" borderId="0" xfId="0" applyFont="1" applyBorder="1"/>
    <xf numFmtId="49" fontId="13" fillId="0" borderId="0" xfId="0" applyNumberFormat="1" applyFont="1" applyBorder="1"/>
    <xf numFmtId="0" fontId="11" fillId="0" borderId="0" xfId="0" applyFont="1" applyBorder="1"/>
    <xf numFmtId="0" fontId="11" fillId="0" borderId="1" xfId="0" applyFont="1" applyBorder="1"/>
    <xf numFmtId="49" fontId="11" fillId="0" borderId="0" xfId="0" applyNumberFormat="1" applyFont="1" applyBorder="1" applyAlignment="1">
      <alignment horizontal="right"/>
    </xf>
    <xf numFmtId="49" fontId="11" fillId="0" borderId="1" xfId="0" applyNumberFormat="1" applyFont="1" applyBorder="1" applyAlignment="1">
      <alignment horizontal="right"/>
    </xf>
    <xf numFmtId="49" fontId="10" fillId="0" borderId="0" xfId="0" applyNumberFormat="1" applyFont="1" applyBorder="1"/>
    <xf numFmtId="49" fontId="10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0" fillId="0" borderId="0" xfId="0" applyFont="1"/>
    <xf numFmtId="0" fontId="12" fillId="4" borderId="5" xfId="0" applyFont="1" applyFill="1" applyBorder="1"/>
    <xf numFmtId="49" fontId="12" fillId="4" borderId="5" xfId="0" applyNumberFormat="1" applyFont="1" applyFill="1" applyBorder="1"/>
    <xf numFmtId="0" fontId="14" fillId="0" borderId="0" xfId="0" applyFont="1"/>
    <xf numFmtId="0" fontId="14" fillId="0" borderId="0" xfId="0" applyFont="1" applyBorder="1"/>
    <xf numFmtId="49" fontId="14" fillId="0" borderId="0" xfId="0" applyNumberFormat="1" applyFont="1"/>
    <xf numFmtId="0" fontId="10" fillId="0" borderId="0" xfId="0" applyNumberFormat="1" applyFont="1"/>
    <xf numFmtId="49" fontId="14" fillId="0" borderId="0" xfId="0" applyNumberFormat="1" applyFont="1" applyBorder="1"/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49" fontId="10" fillId="0" borderId="0" xfId="0" applyNumberFormat="1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/>
    <xf numFmtId="49" fontId="10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center"/>
    </xf>
    <xf numFmtId="49" fontId="9" fillId="0" borderId="0" xfId="0" applyNumberFormat="1" applyFont="1" applyFill="1"/>
    <xf numFmtId="49" fontId="13" fillId="0" borderId="0" xfId="0" applyNumberFormat="1" applyFont="1" applyFill="1"/>
    <xf numFmtId="1" fontId="13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Fill="1" applyBorder="1"/>
    <xf numFmtId="49" fontId="11" fillId="0" borderId="0" xfId="0" applyNumberFormat="1" applyFont="1" applyFill="1" applyBorder="1"/>
    <xf numFmtId="49" fontId="10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/>
    <xf numFmtId="1" fontId="13" fillId="0" borderId="0" xfId="0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15" fillId="0" borderId="0" xfId="0" applyFont="1"/>
    <xf numFmtId="0" fontId="17" fillId="4" borderId="5" xfId="0" applyFont="1" applyFill="1" applyBorder="1"/>
    <xf numFmtId="49" fontId="17" fillId="4" borderId="5" xfId="0" applyNumberFormat="1" applyFont="1" applyFill="1" applyBorder="1"/>
    <xf numFmtId="49" fontId="19" fillId="0" borderId="0" xfId="0" applyNumberFormat="1" applyFont="1" applyFill="1"/>
    <xf numFmtId="49" fontId="18" fillId="0" borderId="0" xfId="0" applyNumberFormat="1" applyFont="1" applyFill="1" applyBorder="1"/>
    <xf numFmtId="49" fontId="19" fillId="0" borderId="0" xfId="0" applyNumberFormat="1" applyFont="1" applyFill="1" applyBorder="1"/>
    <xf numFmtId="49" fontId="15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5" fillId="0" borderId="0" xfId="0" applyNumberFormat="1" applyFont="1"/>
    <xf numFmtId="0" fontId="20" fillId="0" borderId="0" xfId="0" applyFont="1" applyBorder="1"/>
    <xf numFmtId="49" fontId="20" fillId="0" borderId="0" xfId="0" applyNumberFormat="1" applyFont="1" applyBorder="1"/>
    <xf numFmtId="0" fontId="20" fillId="0" borderId="0" xfId="0" applyFont="1"/>
    <xf numFmtId="1" fontId="15" fillId="0" borderId="0" xfId="0" applyNumberFormat="1" applyFont="1" applyFill="1" applyAlignment="1">
      <alignment horizontal="center"/>
    </xf>
    <xf numFmtId="49" fontId="15" fillId="0" borderId="0" xfId="0" applyNumberFormat="1" applyFont="1" applyFill="1"/>
    <xf numFmtId="49" fontId="16" fillId="0" borderId="0" xfId="0" applyNumberFormat="1" applyFont="1" applyFill="1" applyBorder="1"/>
    <xf numFmtId="0" fontId="15" fillId="0" borderId="1" xfId="0" applyFont="1" applyBorder="1"/>
    <xf numFmtId="49" fontId="18" fillId="0" borderId="1" xfId="0" applyNumberFormat="1" applyFont="1" applyFill="1" applyBorder="1"/>
    <xf numFmtId="49" fontId="19" fillId="0" borderId="1" xfId="0" applyNumberFormat="1" applyFont="1" applyFill="1" applyBorder="1"/>
    <xf numFmtId="0" fontId="12" fillId="4" borderId="5" xfId="0" applyFont="1" applyFill="1" applyBorder="1" applyAlignment="1">
      <alignment horizontal="center"/>
    </xf>
    <xf numFmtId="49" fontId="12" fillId="4" borderId="6" xfId="0" applyNumberFormat="1" applyFont="1" applyFill="1" applyBorder="1"/>
    <xf numFmtId="0" fontId="14" fillId="0" borderId="5" xfId="0" applyFont="1" applyBorder="1"/>
    <xf numFmtId="49" fontId="14" fillId="0" borderId="5" xfId="0" applyNumberFormat="1" applyFont="1" applyBorder="1"/>
    <xf numFmtId="0" fontId="14" fillId="0" borderId="5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49" fontId="14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3" xfId="0" applyFont="1" applyBorder="1"/>
    <xf numFmtId="0" fontId="9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10" fillId="0" borderId="3" xfId="0" applyFont="1" applyFill="1" applyBorder="1"/>
    <xf numFmtId="49" fontId="13" fillId="0" borderId="0" xfId="0" applyNumberFormat="1" applyFont="1" applyFill="1" applyAlignment="1">
      <alignment horizontal="center"/>
    </xf>
    <xf numFmtId="0" fontId="5" fillId="0" borderId="3" xfId="0" applyFont="1" applyBorder="1" applyAlignment="1">
      <alignment horizontal="left"/>
    </xf>
    <xf numFmtId="49" fontId="13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0" fillId="0" borderId="7" xfId="0" applyNumberFormat="1" applyFont="1" applyBorder="1"/>
    <xf numFmtId="49" fontId="10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5" xfId="0" applyFont="1" applyBorder="1"/>
    <xf numFmtId="0" fontId="11" fillId="0" borderId="7" xfId="0" applyFont="1" applyBorder="1"/>
    <xf numFmtId="0" fontId="15" fillId="0" borderId="0" xfId="0" applyFont="1" applyBorder="1"/>
    <xf numFmtId="0" fontId="11" fillId="0" borderId="10" xfId="0" applyFont="1" applyBorder="1"/>
    <xf numFmtId="49" fontId="4" fillId="0" borderId="0" xfId="0" applyNumberFormat="1" applyFont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9" fontId="10" fillId="0" borderId="1" xfId="0" applyNumberFormat="1" applyFont="1" applyBorder="1"/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49" fontId="11" fillId="0" borderId="0" xfId="0" applyNumberFormat="1" applyFont="1" applyFill="1" applyAlignment="1">
      <alignment horizontal="right"/>
    </xf>
    <xf numFmtId="49" fontId="11" fillId="0" borderId="0" xfId="0" applyNumberFormat="1" applyFont="1" applyFill="1" applyBorder="1" applyAlignment="1">
      <alignment horizontal="right"/>
    </xf>
    <xf numFmtId="49" fontId="19" fillId="0" borderId="7" xfId="0" applyNumberFormat="1" applyFont="1" applyBorder="1"/>
    <xf numFmtId="1" fontId="15" fillId="0" borderId="5" xfId="0" applyNumberFormat="1" applyFont="1" applyBorder="1" applyAlignment="1">
      <alignment horizontal="center"/>
    </xf>
    <xf numFmtId="49" fontId="15" fillId="0" borderId="7" xfId="0" applyNumberFormat="1" applyFont="1" applyBorder="1"/>
    <xf numFmtId="49" fontId="15" fillId="0" borderId="1" xfId="0" applyNumberFormat="1" applyFont="1" applyFill="1" applyBorder="1"/>
    <xf numFmtId="49" fontId="15" fillId="0" borderId="5" xfId="0" applyNumberFormat="1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8" fillId="0" borderId="0" xfId="0" applyFont="1" applyFill="1" applyBorder="1"/>
    <xf numFmtId="0" fontId="16" fillId="0" borderId="0" xfId="0" applyFont="1" applyFill="1" applyBorder="1"/>
    <xf numFmtId="49" fontId="15" fillId="0" borderId="0" xfId="0" applyNumberFormat="1" applyFont="1" applyFill="1" applyAlignment="1">
      <alignment horizontal="center"/>
    </xf>
    <xf numFmtId="0" fontId="17" fillId="4" borderId="5" xfId="0" applyFont="1" applyFill="1" applyBorder="1" applyAlignment="1">
      <alignment horizontal="center"/>
    </xf>
    <xf numFmtId="0" fontId="17" fillId="4" borderId="5" xfId="0" applyFont="1" applyFill="1" applyBorder="1" applyAlignment="1"/>
    <xf numFmtId="49" fontId="15" fillId="0" borderId="8" xfId="0" applyNumberFormat="1" applyFont="1" applyBorder="1"/>
    <xf numFmtId="49" fontId="15" fillId="0" borderId="9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9" fillId="0" borderId="0" xfId="0" applyFont="1" applyFill="1" applyBorder="1"/>
    <xf numFmtId="0" fontId="19" fillId="0" borderId="7" xfId="0" applyFont="1" applyBorder="1"/>
    <xf numFmtId="49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49" fontId="19" fillId="0" borderId="10" xfId="0" applyNumberFormat="1" applyFont="1" applyBorder="1"/>
    <xf numFmtId="49" fontId="15" fillId="0" borderId="11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49" fontId="23" fillId="4" borderId="5" xfId="0" applyNumberFormat="1" applyFont="1" applyFill="1" applyBorder="1"/>
    <xf numFmtId="0" fontId="15" fillId="0" borderId="0" xfId="0" applyFont="1" applyAlignment="1">
      <alignment horizontal="center"/>
    </xf>
    <xf numFmtId="49" fontId="2" fillId="0" borderId="0" xfId="0" applyNumberFormat="1" applyFont="1" applyBorder="1"/>
    <xf numFmtId="0" fontId="24" fillId="0" borderId="0" xfId="0" applyFont="1" applyAlignment="1">
      <alignment horizontal="left"/>
    </xf>
    <xf numFmtId="49" fontId="11" fillId="0" borderId="7" xfId="0" applyNumberFormat="1" applyFont="1" applyBorder="1"/>
    <xf numFmtId="49" fontId="11" fillId="0" borderId="1" xfId="0" applyNumberFormat="1" applyFont="1" applyFill="1" applyBorder="1"/>
    <xf numFmtId="49" fontId="10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/>
    <xf numFmtId="49" fontId="11" fillId="0" borderId="10" xfId="0" applyNumberFormat="1" applyFont="1" applyBorder="1"/>
    <xf numFmtId="49" fontId="10" fillId="0" borderId="11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Border="1"/>
    <xf numFmtId="49" fontId="2" fillId="0" borderId="12" xfId="0" applyNumberFormat="1" applyFont="1" applyBorder="1"/>
    <xf numFmtId="49" fontId="1" fillId="0" borderId="2" xfId="0" applyNumberFormat="1" applyFont="1" applyBorder="1"/>
    <xf numFmtId="49" fontId="2" fillId="0" borderId="2" xfId="0" applyNumberFormat="1" applyFont="1" applyBorder="1"/>
  </cellXfs>
  <cellStyles count="1">
    <cellStyle name="Normal" xfId="0" builtinId="0"/>
  </cellStyles>
  <dxfs count="256">
    <dxf>
      <font>
        <b/>
        <i val="0"/>
      </font>
    </dxf>
    <dxf>
      <font>
        <b/>
        <i val="0"/>
      </font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/>
        <i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numFmt numFmtId="30" formatCode="@"/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/>
        <i/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right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relative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</dxf>
    <dxf>
      <numFmt numFmtId="1" formatCode="0"/>
      <alignment horizontal="center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1" formatCode="0"/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numFmt numFmtId="0" formatCode="General"/>
    </dxf>
    <dxf>
      <font>
        <i val="0"/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1" name="Tablica1" displayName="Tablica1" ref="A1:L217" totalsRowCount="1" headerRowDxfId="255" dataDxfId="254" totalsRowDxfId="253">
  <autoFilter ref="A1:L216"/>
  <sortState ref="A2:L216">
    <sortCondition ref="C1:C216"/>
  </sortState>
  <tableColumns count="12">
    <tableColumn id="2" name="Ime i prezime" dataDxfId="252" totalsRowDxfId="251"/>
    <tableColumn id="3" name="Godište" dataDxfId="250" totalsRowDxfId="249"/>
    <tableColumn id="4" name="Spol" dataDxfId="248" totalsRowDxfId="247"/>
    <tableColumn id="9" name="Klub" totalsRowFunction="count" dataDxfId="246" totalsRowDxfId="245"/>
    <tableColumn id="5" name="100m Slobodno" totalsRowFunction="count" dataDxfId="244" totalsRowDxfId="243"/>
    <tableColumn id="6" name="50 Leptir" totalsRowFunction="count" dataDxfId="242" totalsRowDxfId="241"/>
    <tableColumn id="7" name="200m Prsno" totalsRowFunction="count" dataDxfId="240" totalsRowDxfId="239"/>
    <tableColumn id="10" name="401" dataDxfId="238" totalsRowDxfId="237">
      <calculatedColumnFormula>Tablica1[[#This Row],[Godište]]&amp;""&amp;Tablica1[[#This Row],[Spol]]</calculatedColumnFormula>
    </tableColumn>
    <tableColumn id="11" name="402" dataDxfId="236" totalsRowDxfId="235">
      <calculatedColumnFormula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calculatedColumnFormula>
    </tableColumn>
    <tableColumn id="12" name="403" dataDxfId="234" totalsRowDxfId="233"/>
    <tableColumn id="13" name="404" dataDxfId="232" totalsRowDxfId="231"/>
    <tableColumn id="14" name="405" dataDxfId="230" totalsRowDxfId="229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ica10" displayName="Tablica10" ref="C3:I123" totalsRowShown="0" headerRowDxfId="89" dataDxfId="88">
  <autoFilter ref="C3:I123"/>
  <sortState ref="C4:I123">
    <sortCondition descending="1" ref="G3:G123"/>
  </sortState>
  <tableColumns count="7">
    <tableColumn id="1" name="Ime i prezime" dataDxfId="87"/>
    <tableColumn id="2" name="Godište" dataDxfId="86"/>
    <tableColumn id="3" name="Spol" dataDxfId="85"/>
    <tableColumn id="4" name="Klub" dataDxfId="84"/>
    <tableColumn id="5" name="Pr. Vrijeme" dataDxfId="42"/>
    <tableColumn id="6" name="Final" dataDxfId="40"/>
    <tableColumn id="7" name="napomena" dataDxfId="41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2" name="Tablica12" displayName="Tablica12" ref="C3:I67" totalsRowShown="0">
  <autoFilter ref="C3:I67"/>
  <sortState ref="C4:I67">
    <sortCondition descending="1" ref="G3:G68"/>
  </sortState>
  <tableColumns count="7">
    <tableColumn id="1" name="Ime i prezime" dataDxfId="83" totalsRowDxfId="82"/>
    <tableColumn id="2" name="Godište" dataDxfId="81" totalsRowDxfId="80"/>
    <tableColumn id="3" name="Spol" dataDxfId="79" totalsRowDxfId="78"/>
    <tableColumn id="4" name="Klub" dataDxfId="77" totalsRowDxfId="76"/>
    <tableColumn id="5" name="Pr. Vrijeme" dataDxfId="28" totalsRowDxfId="75"/>
    <tableColumn id="7" name="Final " dataDxfId="26" totalsRowDxfId="74"/>
    <tableColumn id="6" name="Napomena" dataDxfId="27" totalsRowDxfId="73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3" name="Tablica13" displayName="Tablica13" ref="C3:I65" totalsRowShown="0" headerRowDxfId="72" dataDxfId="71">
  <autoFilter ref="C3:I65"/>
  <sortState ref="C4:I94">
    <sortCondition descending="1" ref="G3:G94"/>
  </sortState>
  <tableColumns count="7">
    <tableColumn id="1" name="Ime i prezime" dataDxfId="70"/>
    <tableColumn id="2" name="Godište" dataDxfId="69"/>
    <tableColumn id="3" name="Spol" dataDxfId="68"/>
    <tableColumn id="4" name="Klub" dataDxfId="67"/>
    <tableColumn id="5" name="Pr. Vrijeme" dataDxfId="25"/>
    <tableColumn id="7" name="Final" dataDxfId="23"/>
    <tableColumn id="6" name="Napomena" dataDxfId="24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4" name="Tablica14" displayName="Tablica14" ref="C3:I35" totalsRowShown="0" headerRowDxfId="66" dataDxfId="65">
  <autoFilter ref="C3:I35"/>
  <sortState ref="C4:I35">
    <sortCondition descending="1" ref="G3:G35"/>
  </sortState>
  <tableColumns count="7">
    <tableColumn id="1" name="Ime i prezime" dataDxfId="64"/>
    <tableColumn id="2" name="Godište" dataDxfId="63"/>
    <tableColumn id="3" name="Spol" dataDxfId="62"/>
    <tableColumn id="4" name="Klub" dataDxfId="61"/>
    <tableColumn id="5" name="Pr. Vrijeme" dataDxfId="22"/>
    <tableColumn id="7" name="Final" dataDxfId="20"/>
    <tableColumn id="6" name="Napomena" dataDxfId="21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5" name="Tablica1416" displayName="Tablica1416" ref="C3:I52" totalsRowShown="0" headerRowDxfId="60" dataDxfId="59">
  <autoFilter ref="C3:I52"/>
  <sortState ref="C4:I51">
    <sortCondition descending="1" ref="G3:G51"/>
  </sortState>
  <tableColumns count="7">
    <tableColumn id="1" name="Ime i prezime" dataDxfId="58"/>
    <tableColumn id="2" name="Godište" dataDxfId="57"/>
    <tableColumn id="3" name="Spol" dataDxfId="56"/>
    <tableColumn id="4" name="Klub" dataDxfId="55"/>
    <tableColumn id="5" name="Pr. Vrijeme" dataDxfId="54"/>
    <tableColumn id="7" name="Final" dataDxfId="53"/>
    <tableColumn id="6" name="Napomena" dataDxfId="5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6" name="Tablica141617" displayName="Tablica141617" ref="C3:I35" totalsRowShown="0" headerRowDxfId="51" dataDxfId="50">
  <autoFilter ref="C3:I35"/>
  <sortState ref="C4:I51">
    <sortCondition descending="1" ref="G3:G51"/>
  </sortState>
  <tableColumns count="7">
    <tableColumn id="1" name="Ime i prezime" dataDxfId="49"/>
    <tableColumn id="2" name="Godište" dataDxfId="48"/>
    <tableColumn id="3" name="Spol" dataDxfId="47"/>
    <tableColumn id="4" name="Klub" dataDxfId="46"/>
    <tableColumn id="5" name="Pr. Vrijeme" dataDxfId="45"/>
    <tableColumn id="7" name="Final" dataDxfId="44"/>
    <tableColumn id="6" name="Napomena" dataDxfId="4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6" name="Tablica11237" displayName="Tablica11237" ref="B4:L126" totalsRowCount="1" headerRowDxfId="228" dataDxfId="227" totalsRowDxfId="226">
  <autoFilter ref="B4:L125">
    <filterColumn colId="7">
      <filters>
        <filter val="E1"/>
      </filters>
    </filterColumn>
  </autoFilter>
  <sortState ref="B44:L120">
    <sortCondition ref="G4:G125"/>
  </sortState>
  <tableColumns count="11">
    <tableColumn id="2" name="Ime i prezime" dataDxfId="225" totalsRowDxfId="39"/>
    <tableColumn id="3" name="Godište" dataDxfId="224" totalsRowDxfId="38"/>
    <tableColumn id="4" name="Spol" dataDxfId="223" totalsRowDxfId="37"/>
    <tableColumn id="9" name="Klub" totalsRowFunction="count" dataDxfId="222" totalsRowDxfId="36"/>
    <tableColumn id="5" name="Prijava VR" totalsRowFunction="count" dataDxfId="221" totalsRowDxfId="35"/>
    <tableColumn id="6" name="FINAL" totalsRowFunction="count" dataDxfId="220" totalsRowDxfId="34"/>
    <tableColumn id="10" name="401" dataDxfId="219" totalsRowDxfId="33">
      <calculatedColumnFormula>Tablica11237[[#This Row],[Godište]]&amp;""&amp;Tablica11237[[#This Row],[Spol]]</calculatedColumnFormula>
    </tableColumn>
    <tableColumn id="11" name="402" dataDxfId="218" totalsRowDxfId="32">
      <calculatedColumnFormula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calculatedColumnFormula>
    </tableColumn>
    <tableColumn id="12" name="403" dataDxfId="217" totalsRowDxfId="31"/>
    <tableColumn id="13" name="404" dataDxfId="216" totalsRowDxfId="30"/>
    <tableColumn id="14" name="405" dataDxfId="215" totalsRowDxfId="2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" name="Tablica112375" displayName="Tablica112375" ref="B4:L67" totalsRowShown="0" headerRowDxfId="214" dataDxfId="213" totalsRowDxfId="212">
  <autoFilter ref="B4:L67">
    <filterColumn colId="7">
      <filters>
        <filter val="E2"/>
      </filters>
    </filterColumn>
  </autoFilter>
  <sortState ref="B5:L67">
    <sortCondition ref="G4:G67"/>
  </sortState>
  <tableColumns count="11">
    <tableColumn id="2" name="Ime i prezime" dataDxfId="16" totalsRowDxfId="211"/>
    <tableColumn id="3" name="Godište" dataDxfId="15" totalsRowDxfId="210"/>
    <tableColumn id="4" name="Spol" dataDxfId="13" totalsRowDxfId="209"/>
    <tableColumn id="9" name="Klub" dataDxfId="14" totalsRowDxfId="208"/>
    <tableColumn id="5" name="Prijava VR" dataDxfId="19" totalsRowDxfId="207"/>
    <tableColumn id="6" name="FINAL" dataDxfId="17" totalsRowDxfId="206"/>
    <tableColumn id="10" name="401" dataDxfId="18" totalsRowDxfId="205">
      <calculatedColumnFormula>Tablica112375[[#This Row],[Godište]]&amp;""&amp;Tablica112375[[#This Row],[Spol]]</calculatedColumnFormula>
    </tableColumn>
    <tableColumn id="11" name="402" dataDxfId="204" totalsRowDxfId="203">
      <calculatedColumnFormula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calculatedColumnFormula>
    </tableColumn>
    <tableColumn id="12" name="403" dataDxfId="202" totalsRowDxfId="201"/>
    <tableColumn id="13" name="404" dataDxfId="200" totalsRowDxfId="199"/>
    <tableColumn id="14" name="405" dataDxfId="198" totalsRowDxfId="197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5" name="Tablica1123756" displayName="Tablica1123756" ref="B4:L69" totalsRowShown="0" headerRowDxfId="196" dataDxfId="195" totalsRowDxfId="194">
  <autoFilter ref="B4:L69">
    <filterColumn colId="7">
      <filters>
        <filter val="E1"/>
      </filters>
    </filterColumn>
  </autoFilter>
  <sortState ref="B5:L69">
    <sortCondition ref="G4:G69"/>
  </sortState>
  <tableColumns count="11">
    <tableColumn id="2" name="Ime i prezime" dataDxfId="12" totalsRowDxfId="193"/>
    <tableColumn id="3" name="Godište" dataDxfId="11" totalsRowDxfId="192"/>
    <tableColumn id="4" name="Spol" dataDxfId="9" totalsRowDxfId="191"/>
    <tableColumn id="9" name="Klub" dataDxfId="10" totalsRowDxfId="190"/>
    <tableColumn id="5" name="Prijava VR" dataDxfId="189" totalsRowDxfId="188"/>
    <tableColumn id="6" name="FINAL" dataDxfId="187" totalsRowDxfId="186"/>
    <tableColumn id="10" name="401" dataDxfId="185" totalsRowDxfId="184">
      <calculatedColumnFormula>Tablica1123756[[#This Row],[Godište]]&amp;""&amp;Tablica1123756[[#This Row],[Spol]]</calculatedColumnFormula>
    </tableColumn>
    <tableColumn id="11" name="402" dataDxfId="183" totalsRowDxfId="182">
      <calculatedColumnFormula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calculatedColumnFormula>
    </tableColumn>
    <tableColumn id="12" name="403" dataDxfId="181" totalsRowDxfId="180"/>
    <tableColumn id="13" name="404" dataDxfId="179" totalsRowDxfId="178"/>
    <tableColumn id="14" name="405" dataDxfId="177" totalsRowDxfId="17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8" name="Tablica11237569" displayName="Tablica11237569" ref="B4:L39" totalsRowShown="0" headerRowDxfId="175" dataDxfId="174" totalsRowDxfId="173">
  <autoFilter ref="B4:L39">
    <filterColumn colId="7">
      <filters>
        <filter val="E2"/>
      </filters>
    </filterColumn>
  </autoFilter>
  <sortState ref="B5:L39">
    <sortCondition ref="G4:G39"/>
  </sortState>
  <tableColumns count="11">
    <tableColumn id="2" name="Ime i prezime" dataDxfId="5" totalsRowDxfId="172"/>
    <tableColumn id="3" name="Godište" dataDxfId="4" totalsRowDxfId="171"/>
    <tableColumn id="4" name="Spol" dataDxfId="2" totalsRowDxfId="170"/>
    <tableColumn id="9" name="Klub" dataDxfId="3" totalsRowDxfId="169"/>
    <tableColumn id="5" name="Prijava VR" dataDxfId="8" totalsRowDxfId="168"/>
    <tableColumn id="6" name="FINAL" dataDxfId="6" totalsRowDxfId="167"/>
    <tableColumn id="10" name="401" dataDxfId="7" totalsRowDxfId="166">
      <calculatedColumnFormula>Tablica11237569[[#This Row],[Godište]]&amp;""&amp;Tablica11237569[[#This Row],[Spol]]</calculatedColumnFormula>
    </tableColumn>
    <tableColumn id="11" name="402" dataDxfId="165" totalsRowDxfId="164">
      <calculatedColumnFormula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calculatedColumnFormula>
    </tableColumn>
    <tableColumn id="12" name="403" dataDxfId="163" totalsRowDxfId="162"/>
    <tableColumn id="13" name="404" dataDxfId="161" totalsRowDxfId="160"/>
    <tableColumn id="14" name="405" dataDxfId="159" totalsRowDxfId="158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9" name="Tablica1123756910" displayName="Tablica1123756910" ref="B4:L54" totalsRowShown="0" headerRowDxfId="157" dataDxfId="156" totalsRowDxfId="155">
  <autoFilter ref="B4:L54">
    <filterColumn colId="7">
      <filters>
        <filter val="E1"/>
      </filters>
    </filterColumn>
  </autoFilter>
  <sortState ref="B5:L54">
    <sortCondition ref="G4:G54"/>
  </sortState>
  <tableColumns count="11">
    <tableColumn id="2" name="Ime i prezime" dataDxfId="154" totalsRowDxfId="153"/>
    <tableColumn id="3" name="Godište" dataDxfId="152" totalsRowDxfId="151"/>
    <tableColumn id="4" name="Spol" dataDxfId="150" totalsRowDxfId="149"/>
    <tableColumn id="9" name="Klub" dataDxfId="148" totalsRowDxfId="147"/>
    <tableColumn id="5" name="Prijava VR" dataDxfId="146" totalsRowDxfId="145"/>
    <tableColumn id="6" name="FINAL" dataDxfId="144" totalsRowDxfId="143"/>
    <tableColumn id="10" name="401" dataDxfId="142" totalsRowDxfId="141">
      <calculatedColumnFormula>Tablica1123756910[[#This Row],[Godište]]&amp;""&amp;Tablica1123756910[[#This Row],[Spol]]</calculatedColumnFormula>
    </tableColumn>
    <tableColumn id="11" name="402" dataDxfId="140" totalsRowDxfId="139">
      <calculatedColumnFormula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calculatedColumnFormula>
    </tableColumn>
    <tableColumn id="12" name="403" dataDxfId="138" totalsRowDxfId="137"/>
    <tableColumn id="13" name="404" dataDxfId="136" totalsRowDxfId="135"/>
    <tableColumn id="14" name="405" dataDxfId="134" totalsRowDxfId="133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1" name="Tablica112375691012" displayName="Tablica112375691012" ref="B4:L54" totalsRowShown="0" headerRowDxfId="132" dataDxfId="131" totalsRowDxfId="130">
  <autoFilter ref="B4:L54">
    <filterColumn colId="7">
      <filters>
        <filter val="E2"/>
      </filters>
    </filterColumn>
  </autoFilter>
  <sortState ref="B5:L54">
    <sortCondition ref="G4:G54"/>
  </sortState>
  <tableColumns count="11">
    <tableColumn id="2" name="Ime i prezime" dataDxfId="129" totalsRowDxfId="128"/>
    <tableColumn id="3" name="Godište" dataDxfId="127" totalsRowDxfId="126"/>
    <tableColumn id="4" name="Spol" dataDxfId="125" totalsRowDxfId="124"/>
    <tableColumn id="9" name="Klub" dataDxfId="123" totalsRowDxfId="122"/>
    <tableColumn id="5" name="Prijava VR" dataDxfId="121" totalsRowDxfId="120"/>
    <tableColumn id="6" name="FINAL" dataDxfId="119" totalsRowDxfId="118"/>
    <tableColumn id="10" name="401" dataDxfId="117" totalsRowDxfId="116">
      <calculatedColumnFormula>Tablica112375691012[[#This Row],[Godište]]&amp;""&amp;Tablica112375691012[[#This Row],[Spol]]</calculatedColumnFormula>
    </tableColumn>
    <tableColumn id="11" name="402" dataDxfId="115" totalsRowDxfId="114">
      <calculatedColumnFormula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calculatedColumnFormula>
    </tableColumn>
    <tableColumn id="12" name="403" dataDxfId="113" totalsRowDxfId="112"/>
    <tableColumn id="13" name="404" dataDxfId="111" totalsRowDxfId="110"/>
    <tableColumn id="14" name="405" dataDxfId="109" totalsRowDxfId="108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44" name="Tablica1143538414345" displayName="Tablica1143538414345" ref="A3:G12" totalsRowShown="0" headerRowDxfId="107" headerRowBorderDxfId="106">
  <autoFilter ref="A3:G12"/>
  <sortState ref="A4:G12">
    <sortCondition ref="G3:G12"/>
  </sortState>
  <tableColumns count="7">
    <tableColumn id="1" name="******" dataDxfId="105"/>
    <tableColumn id="3" name="*******" dataDxfId="104"/>
    <tableColumn id="4" name="KLUB" dataDxfId="103"/>
    <tableColumn id="5" name="**************" dataDxfId="102"/>
    <tableColumn id="6" name="*********" dataDxfId="101"/>
    <tableColumn id="7" name="**********" dataDxfId="100"/>
    <tableColumn id="8" name="vrijeme" dataDxfId="99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id="7" name="Table7" displayName="Table7" ref="I3:O9" totalsRowShown="0" headerRowDxfId="98" headerRowBorderDxfId="97">
  <autoFilter ref="I3:O9"/>
  <sortState ref="I4:O9">
    <sortCondition ref="O3:O9"/>
  </sortState>
  <tableColumns count="7">
    <tableColumn id="1" name="******" dataDxfId="96"/>
    <tableColumn id="2" name="*******" dataDxfId="95"/>
    <tableColumn id="3" name="KLUB" dataDxfId="94"/>
    <tableColumn id="4" name="**************" dataDxfId="93"/>
    <tableColumn id="5" name="*********" dataDxfId="92"/>
    <tableColumn id="6" name="**********" dataDxfId="91"/>
    <tableColumn id="7" name="vrijeme" dataDxfId="9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topLeftCell="A10" workbookViewId="0">
      <selection activeCell="N23" sqref="N23"/>
    </sheetView>
  </sheetViews>
  <sheetFormatPr defaultRowHeight="15" x14ac:dyDescent="0.25"/>
  <cols>
    <col min="7" max="7" width="17.28515625" customWidth="1"/>
    <col min="16" max="16" width="13.7109375" bestFit="1" customWidth="1"/>
  </cols>
  <sheetData>
    <row r="2" spans="1:16" x14ac:dyDescent="0.25">
      <c r="A2" s="2">
        <v>8</v>
      </c>
      <c r="B2" t="s">
        <v>22</v>
      </c>
      <c r="H2" s="21" t="s">
        <v>8</v>
      </c>
      <c r="I2" s="21" t="s">
        <v>9</v>
      </c>
      <c r="J2" s="21" t="s">
        <v>4</v>
      </c>
      <c r="K2" s="21" t="s">
        <v>5</v>
      </c>
      <c r="L2" s="21" t="s">
        <v>0</v>
      </c>
    </row>
    <row r="3" spans="1:16" ht="15.75" thickBot="1" x14ac:dyDescent="0.3">
      <c r="A3" s="18">
        <v>8.4499999999999993</v>
      </c>
      <c r="B3" t="s">
        <v>16</v>
      </c>
      <c r="G3" s="22" t="s">
        <v>216</v>
      </c>
      <c r="H3" s="32"/>
      <c r="I3" s="32"/>
      <c r="J3" s="32"/>
      <c r="K3" s="32"/>
      <c r="L3" s="32"/>
    </row>
    <row r="4" spans="1:16" ht="15.75" thickTop="1" x14ac:dyDescent="0.25">
      <c r="A4" s="2">
        <v>9</v>
      </c>
      <c r="B4" t="s">
        <v>17</v>
      </c>
      <c r="G4" s="22" t="s">
        <v>217</v>
      </c>
      <c r="H4" s="33"/>
      <c r="I4" s="33"/>
      <c r="J4" s="33"/>
      <c r="K4" s="33"/>
      <c r="L4" s="33"/>
      <c r="P4" s="22"/>
    </row>
    <row r="5" spans="1:16" x14ac:dyDescent="0.25">
      <c r="A5" s="2">
        <v>9.3000000000000007</v>
      </c>
      <c r="B5" t="s">
        <v>18</v>
      </c>
      <c r="G5" s="23" t="s">
        <v>218</v>
      </c>
      <c r="H5" s="32"/>
      <c r="I5" s="32"/>
      <c r="J5" s="32"/>
      <c r="K5" s="32"/>
      <c r="L5" s="32"/>
      <c r="P5" s="22"/>
    </row>
    <row r="6" spans="1:16" x14ac:dyDescent="0.25">
      <c r="A6" s="2">
        <v>9.4499999999999993</v>
      </c>
      <c r="B6" t="s">
        <v>19</v>
      </c>
      <c r="G6" s="23" t="s">
        <v>219</v>
      </c>
      <c r="H6" s="33"/>
      <c r="I6" s="33"/>
      <c r="J6" s="33"/>
      <c r="K6" s="33"/>
      <c r="L6" s="33"/>
      <c r="P6" s="22"/>
    </row>
    <row r="7" spans="1:16" x14ac:dyDescent="0.25">
      <c r="A7" s="2">
        <v>9.5</v>
      </c>
      <c r="B7" t="s">
        <v>42</v>
      </c>
      <c r="G7" s="22" t="s">
        <v>220</v>
      </c>
      <c r="H7" s="32"/>
      <c r="I7" s="32"/>
      <c r="J7" s="32"/>
      <c r="K7" s="32"/>
      <c r="L7" s="32"/>
      <c r="P7" s="22"/>
    </row>
    <row r="8" spans="1:16" ht="15.75" thickBot="1" x14ac:dyDescent="0.3">
      <c r="A8" s="17">
        <v>10</v>
      </c>
      <c r="B8" t="s">
        <v>20</v>
      </c>
      <c r="G8" s="22" t="s">
        <v>221</v>
      </c>
      <c r="H8" s="33"/>
      <c r="I8" s="33"/>
      <c r="J8" s="33"/>
      <c r="K8" s="33"/>
      <c r="L8" s="33"/>
      <c r="P8" s="22"/>
    </row>
    <row r="9" spans="1:16" ht="15.75" thickTop="1" x14ac:dyDescent="0.25">
      <c r="A9" s="2">
        <v>10.1</v>
      </c>
      <c r="B9" t="s">
        <v>21</v>
      </c>
      <c r="G9" s="27"/>
      <c r="H9" s="28"/>
      <c r="I9" s="28"/>
      <c r="J9" s="28"/>
      <c r="K9" s="28"/>
      <c r="L9" s="28"/>
      <c r="P9" s="22"/>
    </row>
    <row r="10" spans="1:16" x14ac:dyDescent="0.25">
      <c r="A10" s="2">
        <v>10.15</v>
      </c>
      <c r="B10" t="s">
        <v>64</v>
      </c>
      <c r="P10" s="22"/>
    </row>
    <row r="11" spans="1:16" x14ac:dyDescent="0.25">
      <c r="A11" s="2">
        <f>+A10+0.03</f>
        <v>10.18</v>
      </c>
      <c r="B11" t="s">
        <v>65</v>
      </c>
      <c r="P11" s="22"/>
    </row>
    <row r="12" spans="1:16" x14ac:dyDescent="0.25">
      <c r="A12" s="2">
        <f t="shared" ref="A12:A26" si="0">+A11+0.03</f>
        <v>10.209999999999999</v>
      </c>
      <c r="B12" t="s">
        <v>27</v>
      </c>
      <c r="G12" s="22" t="s">
        <v>222</v>
      </c>
      <c r="H12" s="34">
        <f>Tablica1[[#Totals],[100m Slobodno]]</f>
        <v>182</v>
      </c>
      <c r="P12" s="22"/>
    </row>
    <row r="13" spans="1:16" x14ac:dyDescent="0.25">
      <c r="A13" s="2">
        <f t="shared" si="0"/>
        <v>10.239999999999998</v>
      </c>
      <c r="B13" s="22" t="s">
        <v>28</v>
      </c>
      <c r="G13" s="23" t="s">
        <v>223</v>
      </c>
      <c r="H13" s="34">
        <f>Tablica1[[#Totals],[50 Leptir]]</f>
        <v>88</v>
      </c>
      <c r="P13" s="22"/>
    </row>
    <row r="14" spans="1:16" x14ac:dyDescent="0.25">
      <c r="A14" s="2">
        <f t="shared" si="0"/>
        <v>10.269999999999998</v>
      </c>
      <c r="B14" s="22" t="s">
        <v>29</v>
      </c>
      <c r="G14" s="22" t="s">
        <v>224</v>
      </c>
      <c r="H14" s="34">
        <f>Tablica1[[#Totals],[200m Prsno]]</f>
        <v>76</v>
      </c>
      <c r="P14" s="22"/>
    </row>
    <row r="15" spans="1:16" x14ac:dyDescent="0.25">
      <c r="A15" s="2">
        <f t="shared" si="0"/>
        <v>10.299999999999997</v>
      </c>
      <c r="B15" s="22" t="s">
        <v>30</v>
      </c>
      <c r="G15" s="22"/>
      <c r="P15" s="22"/>
    </row>
    <row r="16" spans="1:16" x14ac:dyDescent="0.25">
      <c r="A16" s="2">
        <f t="shared" si="0"/>
        <v>10.329999999999997</v>
      </c>
      <c r="B16" s="22" t="s">
        <v>31</v>
      </c>
      <c r="P16" s="22"/>
    </row>
    <row r="17" spans="1:16" x14ac:dyDescent="0.25">
      <c r="A17" s="2">
        <f>+A16+0.03</f>
        <v>10.359999999999996</v>
      </c>
      <c r="B17" s="22" t="s">
        <v>32</v>
      </c>
      <c r="P17" s="22"/>
    </row>
    <row r="18" spans="1:16" x14ac:dyDescent="0.25">
      <c r="A18" s="2">
        <f t="shared" si="0"/>
        <v>10.389999999999995</v>
      </c>
      <c r="B18" s="22" t="s">
        <v>33</v>
      </c>
      <c r="P18" s="22"/>
    </row>
    <row r="19" spans="1:16" x14ac:dyDescent="0.25">
      <c r="A19" s="2">
        <f t="shared" si="0"/>
        <v>10.419999999999995</v>
      </c>
      <c r="B19" s="22" t="s">
        <v>34</v>
      </c>
    </row>
    <row r="20" spans="1:16" x14ac:dyDescent="0.25">
      <c r="A20" s="2">
        <f t="shared" si="0"/>
        <v>10.449999999999994</v>
      </c>
      <c r="B20" s="22" t="s">
        <v>35</v>
      </c>
    </row>
    <row r="21" spans="1:16" x14ac:dyDescent="0.25">
      <c r="A21" s="2">
        <f t="shared" si="0"/>
        <v>10.479999999999993</v>
      </c>
      <c r="B21" s="22" t="s">
        <v>36</v>
      </c>
    </row>
    <row r="22" spans="1:16" x14ac:dyDescent="0.25">
      <c r="A22" s="2">
        <f>+A21+0.03</f>
        <v>10.509999999999993</v>
      </c>
      <c r="B22" s="22" t="s">
        <v>37</v>
      </c>
      <c r="I22" s="30" t="s">
        <v>47</v>
      </c>
      <c r="J22" s="30" t="s">
        <v>48</v>
      </c>
      <c r="K22" s="30" t="s">
        <v>49</v>
      </c>
      <c r="L22" s="30" t="s">
        <v>50</v>
      </c>
    </row>
    <row r="23" spans="1:16" x14ac:dyDescent="0.25">
      <c r="A23" s="2">
        <f t="shared" si="0"/>
        <v>10.539999999999992</v>
      </c>
      <c r="B23" s="22" t="s">
        <v>38</v>
      </c>
    </row>
    <row r="24" spans="1:16" x14ac:dyDescent="0.25">
      <c r="A24" s="2">
        <f t="shared" si="0"/>
        <v>10.569999999999991</v>
      </c>
      <c r="B24" s="22" t="s">
        <v>39</v>
      </c>
      <c r="G24" t="s">
        <v>45</v>
      </c>
      <c r="H24" s="23" t="s">
        <v>24</v>
      </c>
      <c r="I24" s="34">
        <f>COUNTIF(Tablica1[Klub],"VPK")</f>
        <v>42</v>
      </c>
      <c r="J24" s="35"/>
      <c r="K24" s="35"/>
      <c r="L24" s="35"/>
    </row>
    <row r="25" spans="1:16" ht="15.75" thickBot="1" x14ac:dyDescent="0.3">
      <c r="A25" s="16">
        <v>11</v>
      </c>
      <c r="B25" s="22" t="s">
        <v>40</v>
      </c>
      <c r="G25" t="s">
        <v>43</v>
      </c>
      <c r="H25" s="23" t="s">
        <v>23</v>
      </c>
      <c r="I25" s="34">
        <f>COUNTIF(Tablica1[Klub],"PKM")</f>
        <v>51</v>
      </c>
      <c r="J25" s="35"/>
      <c r="K25" s="35"/>
      <c r="L25" s="35"/>
    </row>
    <row r="26" spans="1:16" ht="15.75" thickTop="1" x14ac:dyDescent="0.25">
      <c r="A26" s="2">
        <f t="shared" si="0"/>
        <v>11.03</v>
      </c>
      <c r="B26" s="22" t="s">
        <v>41</v>
      </c>
      <c r="G26" t="s">
        <v>44</v>
      </c>
      <c r="H26" s="23" t="s">
        <v>25</v>
      </c>
      <c r="I26" s="34">
        <f>COUNTIF(Tablica1[Klub],"PKĐ")</f>
        <v>11</v>
      </c>
      <c r="J26" s="35"/>
      <c r="K26" s="35"/>
      <c r="L26" s="35"/>
    </row>
    <row r="27" spans="1:16" x14ac:dyDescent="0.25">
      <c r="A27" s="2"/>
      <c r="B27" s="22"/>
      <c r="G27" t="s">
        <v>46</v>
      </c>
      <c r="H27" s="23" t="s">
        <v>26</v>
      </c>
      <c r="I27" s="34">
        <f>COUNTIF(Tablica1[Klub],"PKV")</f>
        <v>11</v>
      </c>
      <c r="J27" s="35"/>
      <c r="K27" s="35"/>
      <c r="L27" s="35"/>
    </row>
    <row r="28" spans="1:16" x14ac:dyDescent="0.25">
      <c r="A28" s="2"/>
      <c r="B28" s="22"/>
      <c r="G28" t="s">
        <v>51</v>
      </c>
      <c r="H28" s="23" t="s">
        <v>52</v>
      </c>
      <c r="I28" s="34">
        <f>COUNTIF(Tablica1[Klub],"PKO")</f>
        <v>61</v>
      </c>
      <c r="J28" s="35"/>
      <c r="K28" s="35"/>
      <c r="L28" s="35"/>
    </row>
    <row r="29" spans="1:16" s="22" customFormat="1" x14ac:dyDescent="0.25">
      <c r="A29" s="2"/>
      <c r="G29" s="22" t="s">
        <v>225</v>
      </c>
      <c r="H29" s="23" t="s">
        <v>226</v>
      </c>
      <c r="I29" s="34">
        <f>COUNTIF(Tablica1[Klub],"ORI")</f>
        <v>11</v>
      </c>
      <c r="J29" s="35"/>
      <c r="K29" s="35"/>
      <c r="L29" s="35"/>
    </row>
    <row r="30" spans="1:16" s="22" customFormat="1" x14ac:dyDescent="0.25">
      <c r="A30" s="2"/>
      <c r="G30" s="22" t="s">
        <v>479</v>
      </c>
      <c r="H30" s="23" t="s">
        <v>227</v>
      </c>
      <c r="I30" s="34">
        <f>COUNTIF(Tablica1[Klub],"ORA")</f>
        <v>0</v>
      </c>
      <c r="J30" s="35"/>
      <c r="K30" s="35"/>
      <c r="L30" s="35"/>
    </row>
    <row r="31" spans="1:16" x14ac:dyDescent="0.25">
      <c r="A31" s="2"/>
      <c r="B31" s="22"/>
      <c r="I31" s="28"/>
      <c r="J31" s="28"/>
      <c r="K31" s="28"/>
      <c r="L31" s="28"/>
    </row>
    <row r="32" spans="1:16" x14ac:dyDescent="0.25">
      <c r="A32" s="2"/>
      <c r="B32" s="22"/>
      <c r="H32" s="26" t="s">
        <v>8</v>
      </c>
      <c r="I32" s="26" t="s">
        <v>9</v>
      </c>
      <c r="J32" s="26" t="s">
        <v>4</v>
      </c>
      <c r="K32" s="26" t="s">
        <v>5</v>
      </c>
      <c r="L32" s="26" t="s">
        <v>0</v>
      </c>
    </row>
    <row r="33" spans="1:12" x14ac:dyDescent="0.25">
      <c r="A33" s="2"/>
      <c r="B33" s="22"/>
      <c r="G33" s="31" t="s">
        <v>62</v>
      </c>
      <c r="H33" s="32">
        <f>COUNTIF(Tablica1[402],"A1")</f>
        <v>8</v>
      </c>
      <c r="I33" s="32">
        <f>COUNTIF(Tablica1[402],"B1")</f>
        <v>22</v>
      </c>
      <c r="J33" s="32">
        <f>COUNTIF(Tablica1[402],"C1")</f>
        <v>26</v>
      </c>
      <c r="K33" s="32">
        <f>COUNTIF(Tablica1[402],"D1")</f>
        <v>34</v>
      </c>
      <c r="L33" s="32">
        <f>COUNTIF(Tablica1[402],"E1")</f>
        <v>34</v>
      </c>
    </row>
    <row r="34" spans="1:12" x14ac:dyDescent="0.25">
      <c r="A34" s="2"/>
      <c r="B34" s="22"/>
      <c r="G34" s="31" t="s">
        <v>63</v>
      </c>
      <c r="H34" s="32">
        <f>COUNTIF(Tablica1[402],"A2")</f>
        <v>8</v>
      </c>
      <c r="I34" s="32">
        <f>COUNTIF(Tablica1[402],"B2")</f>
        <v>16</v>
      </c>
      <c r="J34" s="32">
        <f>COUNTIF(Tablica1[402],"C2")</f>
        <v>15</v>
      </c>
      <c r="K34" s="32">
        <f>COUNTIF(Tablica1[402],"D2")</f>
        <v>11</v>
      </c>
      <c r="L34" s="32">
        <f>COUNTIF(Tablica1[402],"E2")</f>
        <v>13</v>
      </c>
    </row>
    <row r="35" spans="1:12" x14ac:dyDescent="0.25">
      <c r="A35" s="2"/>
      <c r="B35" s="22"/>
      <c r="G35" s="22"/>
      <c r="H35" s="29"/>
      <c r="I35" s="29"/>
      <c r="J35" s="29"/>
      <c r="K35" s="29"/>
      <c r="L35" s="29"/>
    </row>
    <row r="36" spans="1:12" x14ac:dyDescent="0.25">
      <c r="A36" s="2"/>
      <c r="B36" s="22"/>
    </row>
    <row r="37" spans="1:12" x14ac:dyDescent="0.25">
      <c r="A37" s="2"/>
      <c r="B37" s="22"/>
    </row>
    <row r="38" spans="1:12" x14ac:dyDescent="0.25">
      <c r="A38" s="2"/>
      <c r="B38" s="22"/>
    </row>
    <row r="39" spans="1:12" x14ac:dyDescent="0.25">
      <c r="A39" s="2"/>
      <c r="B39" s="22"/>
    </row>
    <row r="40" spans="1:12" x14ac:dyDescent="0.25">
      <c r="A40" s="2"/>
      <c r="B40" s="22"/>
    </row>
    <row r="41" spans="1:12" x14ac:dyDescent="0.25">
      <c r="A41" s="2"/>
      <c r="B41" s="22"/>
    </row>
    <row r="42" spans="1:12" x14ac:dyDescent="0.25">
      <c r="A42" s="2"/>
      <c r="B42" s="22"/>
    </row>
    <row r="43" spans="1:12" x14ac:dyDescent="0.25">
      <c r="A43" s="2"/>
      <c r="B43" s="22"/>
    </row>
    <row r="44" spans="1:12" x14ac:dyDescent="0.25">
      <c r="A44" s="2"/>
      <c r="B44" s="22"/>
    </row>
    <row r="45" spans="1:12" x14ac:dyDescent="0.25">
      <c r="A45" s="2"/>
      <c r="B45" s="22"/>
    </row>
    <row r="46" spans="1:12" x14ac:dyDescent="0.25">
      <c r="A46" s="2"/>
      <c r="B46" s="22"/>
    </row>
    <row r="47" spans="1:12" ht="15.75" thickBot="1" x14ac:dyDescent="0.3">
      <c r="A47" s="17"/>
      <c r="B47" s="22"/>
    </row>
    <row r="48" spans="1:12" ht="15.75" thickTop="1" x14ac:dyDescent="0.25">
      <c r="A48" s="2"/>
      <c r="B48" s="22"/>
    </row>
    <row r="49" spans="1:2" x14ac:dyDescent="0.25">
      <c r="A49" s="2"/>
      <c r="B49" s="22"/>
    </row>
    <row r="50" spans="1:2" x14ac:dyDescent="0.25">
      <c r="A50" s="2"/>
      <c r="B50" s="22"/>
    </row>
    <row r="51" spans="1:2" x14ac:dyDescent="0.25">
      <c r="A51" s="2"/>
      <c r="B51" s="22"/>
    </row>
    <row r="52" spans="1:2" x14ac:dyDescent="0.25">
      <c r="A52" s="2"/>
      <c r="B52" s="22"/>
    </row>
    <row r="53" spans="1:2" x14ac:dyDescent="0.25">
      <c r="A53" s="2"/>
      <c r="B53" s="22"/>
    </row>
    <row r="54" spans="1:2" x14ac:dyDescent="0.25">
      <c r="A54" s="2"/>
      <c r="B54" s="22"/>
    </row>
    <row r="55" spans="1:2" x14ac:dyDescent="0.25">
      <c r="A55" s="2"/>
      <c r="B55" s="22"/>
    </row>
    <row r="56" spans="1:2" x14ac:dyDescent="0.25">
      <c r="A56" s="2"/>
      <c r="B56" s="22"/>
    </row>
    <row r="57" spans="1:2" x14ac:dyDescent="0.25">
      <c r="A57" s="2"/>
      <c r="B57" s="22"/>
    </row>
    <row r="58" spans="1:2" x14ac:dyDescent="0.25">
      <c r="A58" s="2"/>
      <c r="B58" s="22"/>
    </row>
    <row r="59" spans="1:2" x14ac:dyDescent="0.25">
      <c r="A59" s="2"/>
      <c r="B59" s="22"/>
    </row>
    <row r="60" spans="1:2" x14ac:dyDescent="0.25">
      <c r="A60" s="2"/>
      <c r="B60" s="22"/>
    </row>
    <row r="61" spans="1:2" x14ac:dyDescent="0.25">
      <c r="A61" s="2"/>
      <c r="B61" s="22"/>
    </row>
    <row r="62" spans="1:2" x14ac:dyDescent="0.25">
      <c r="A62" s="2"/>
      <c r="B62" s="22"/>
    </row>
    <row r="63" spans="1:2" x14ac:dyDescent="0.25">
      <c r="A63" s="2"/>
      <c r="B63" s="22"/>
    </row>
    <row r="64" spans="1:2" x14ac:dyDescent="0.25">
      <c r="A64" s="2"/>
      <c r="B64" s="22"/>
    </row>
    <row r="65" spans="1:2" x14ac:dyDescent="0.25">
      <c r="A65" s="2"/>
      <c r="B65" s="22"/>
    </row>
    <row r="66" spans="1:2" x14ac:dyDescent="0.25">
      <c r="A66" s="2"/>
      <c r="B66" s="22"/>
    </row>
    <row r="67" spans="1:2" ht="15.75" thickBot="1" x14ac:dyDescent="0.3">
      <c r="A67" s="17"/>
      <c r="B67" s="22"/>
    </row>
    <row r="68" spans="1:2" ht="15.75" thickTop="1" x14ac:dyDescent="0.25">
      <c r="A68" s="2"/>
      <c r="B68" s="22"/>
    </row>
  </sheetData>
  <pageMargins left="0.4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zoomScale="85" zoomScaleNormal="85" workbookViewId="0">
      <selection activeCell="C4" sqref="C4:H123"/>
    </sheetView>
  </sheetViews>
  <sheetFormatPr defaultRowHeight="12.75" x14ac:dyDescent="0.2"/>
  <cols>
    <col min="1" max="1" width="4.42578125" style="45" customWidth="1"/>
    <col min="2" max="2" width="6" style="46" customWidth="1"/>
    <col min="3" max="3" width="17.42578125" style="43" bestFit="1" customWidth="1"/>
    <col min="4" max="4" width="8.28515625" style="46" customWidth="1"/>
    <col min="5" max="5" width="6.140625" style="43" customWidth="1"/>
    <col min="6" max="6" width="9.140625" style="43"/>
    <col min="7" max="7" width="12.7109375" style="43" customWidth="1"/>
    <col min="8" max="8" width="9.140625" style="49"/>
    <col min="9" max="9" width="13.7109375" style="49" customWidth="1"/>
    <col min="10" max="16384" width="9.140625" style="43"/>
  </cols>
  <sheetData>
    <row r="1" spans="1:9" ht="15" x14ac:dyDescent="0.25">
      <c r="A1" s="142" t="s">
        <v>241</v>
      </c>
      <c r="B1" s="41"/>
      <c r="C1" s="42"/>
      <c r="D1" s="41"/>
    </row>
    <row r="2" spans="1:9" x14ac:dyDescent="0.2">
      <c r="A2" s="141"/>
      <c r="B2" s="121"/>
      <c r="C2" s="59"/>
      <c r="D2" s="121"/>
    </row>
    <row r="3" spans="1:9" x14ac:dyDescent="0.2">
      <c r="C3" s="43" t="s">
        <v>53</v>
      </c>
      <c r="D3" s="46" t="s">
        <v>54</v>
      </c>
      <c r="E3" s="43" t="s">
        <v>55</v>
      </c>
      <c r="F3" s="43" t="s">
        <v>56</v>
      </c>
      <c r="G3" s="43" t="s">
        <v>2</v>
      </c>
      <c r="H3" s="122" t="s">
        <v>185</v>
      </c>
      <c r="I3" s="122" t="s">
        <v>192</v>
      </c>
    </row>
    <row r="4" spans="1:9" ht="15" x14ac:dyDescent="0.25">
      <c r="A4" s="47">
        <v>1</v>
      </c>
      <c r="B4" s="48">
        <v>1</v>
      </c>
      <c r="C4" s="43" t="s">
        <v>401</v>
      </c>
      <c r="D4" s="46" t="s">
        <v>265</v>
      </c>
      <c r="E4" s="43" t="s">
        <v>7</v>
      </c>
      <c r="F4" s="43" t="s">
        <v>23</v>
      </c>
      <c r="G4" s="44" t="s">
        <v>68</v>
      </c>
      <c r="H4" s="159" t="s">
        <v>631</v>
      </c>
    </row>
    <row r="5" spans="1:9" ht="15" x14ac:dyDescent="0.25">
      <c r="B5" s="46">
        <v>2</v>
      </c>
      <c r="C5" s="43" t="s">
        <v>440</v>
      </c>
      <c r="D5" s="46" t="s">
        <v>202</v>
      </c>
      <c r="E5" s="43" t="s">
        <v>7</v>
      </c>
      <c r="F5" s="43" t="s">
        <v>23</v>
      </c>
      <c r="G5" s="44" t="s">
        <v>441</v>
      </c>
      <c r="H5" s="159" t="s">
        <v>632</v>
      </c>
    </row>
    <row r="6" spans="1:9" ht="15" x14ac:dyDescent="0.25">
      <c r="B6" s="46">
        <v>3</v>
      </c>
      <c r="C6" s="43" t="s">
        <v>519</v>
      </c>
      <c r="D6" s="46" t="s">
        <v>450</v>
      </c>
      <c r="E6" s="43" t="s">
        <v>7</v>
      </c>
      <c r="F6" s="43" t="s">
        <v>24</v>
      </c>
      <c r="G6" s="44" t="s">
        <v>520</v>
      </c>
      <c r="H6" s="159" t="s">
        <v>633</v>
      </c>
    </row>
    <row r="7" spans="1:9" ht="15" x14ac:dyDescent="0.25">
      <c r="B7" s="46">
        <v>4</v>
      </c>
      <c r="C7" s="43" t="s">
        <v>526</v>
      </c>
      <c r="D7" s="46" t="s">
        <v>202</v>
      </c>
      <c r="E7" s="43" t="s">
        <v>7</v>
      </c>
      <c r="F7" s="43" t="s">
        <v>24</v>
      </c>
      <c r="G7" s="44" t="s">
        <v>520</v>
      </c>
      <c r="H7" s="159" t="s">
        <v>634</v>
      </c>
    </row>
    <row r="8" spans="1:9" ht="15" x14ac:dyDescent="0.25">
      <c r="B8" s="46">
        <v>5</v>
      </c>
      <c r="C8" s="43" t="s">
        <v>187</v>
      </c>
      <c r="D8" s="46" t="s">
        <v>190</v>
      </c>
      <c r="E8" s="43" t="s">
        <v>7</v>
      </c>
      <c r="F8" s="43" t="s">
        <v>23</v>
      </c>
      <c r="G8" s="44" t="s">
        <v>420</v>
      </c>
      <c r="H8" s="159" t="s">
        <v>635</v>
      </c>
    </row>
    <row r="9" spans="1:9" ht="15" x14ac:dyDescent="0.25">
      <c r="B9" s="46">
        <v>6</v>
      </c>
      <c r="C9" s="43" t="s">
        <v>285</v>
      </c>
      <c r="D9" s="46">
        <v>2007</v>
      </c>
      <c r="E9" s="43" t="s">
        <v>7</v>
      </c>
      <c r="F9" s="43" t="s">
        <v>52</v>
      </c>
      <c r="G9" s="44" t="s">
        <v>99</v>
      </c>
      <c r="H9" s="159" t="s">
        <v>636</v>
      </c>
    </row>
    <row r="10" spans="1:9" ht="15" x14ac:dyDescent="0.25">
      <c r="A10" s="124"/>
      <c r="B10" s="86">
        <v>7</v>
      </c>
      <c r="C10" s="43" t="s">
        <v>129</v>
      </c>
      <c r="D10" s="46">
        <v>2008</v>
      </c>
      <c r="E10" s="43" t="s">
        <v>7</v>
      </c>
      <c r="F10" s="43" t="s">
        <v>24</v>
      </c>
      <c r="G10" s="44" t="s">
        <v>492</v>
      </c>
      <c r="H10" s="159" t="s">
        <v>637</v>
      </c>
    </row>
    <row r="11" spans="1:9" ht="15" x14ac:dyDescent="0.25">
      <c r="A11" s="124"/>
      <c r="B11" s="86">
        <v>8</v>
      </c>
      <c r="C11" s="43" t="s">
        <v>184</v>
      </c>
      <c r="D11" s="46" t="s">
        <v>450</v>
      </c>
      <c r="E11" s="43" t="s">
        <v>7</v>
      </c>
      <c r="F11" s="43" t="s">
        <v>23</v>
      </c>
      <c r="G11" s="44" t="s">
        <v>68</v>
      </c>
      <c r="H11" s="159" t="s">
        <v>630</v>
      </c>
    </row>
    <row r="12" spans="1:9" ht="15" x14ac:dyDescent="0.25">
      <c r="A12" s="123">
        <v>2</v>
      </c>
      <c r="B12" s="48">
        <v>1</v>
      </c>
      <c r="C12" s="43" t="s">
        <v>135</v>
      </c>
      <c r="D12" s="46">
        <v>2007</v>
      </c>
      <c r="E12" s="43" t="s">
        <v>7</v>
      </c>
      <c r="F12" s="43" t="s">
        <v>24</v>
      </c>
      <c r="G12" s="44" t="s">
        <v>501</v>
      </c>
      <c r="H12" s="159" t="s">
        <v>638</v>
      </c>
    </row>
    <row r="13" spans="1:9" ht="15" x14ac:dyDescent="0.25">
      <c r="A13" s="124"/>
      <c r="B13" s="46">
        <v>2</v>
      </c>
      <c r="C13" s="43" t="s">
        <v>83</v>
      </c>
      <c r="D13" s="46">
        <v>2006</v>
      </c>
      <c r="E13" s="43" t="s">
        <v>7</v>
      </c>
      <c r="F13" s="43" t="s">
        <v>52</v>
      </c>
      <c r="G13" s="44" t="s">
        <v>116</v>
      </c>
      <c r="H13" s="159" t="s">
        <v>639</v>
      </c>
    </row>
    <row r="14" spans="1:9" ht="15" x14ac:dyDescent="0.25">
      <c r="A14" s="124"/>
      <c r="B14" s="46">
        <v>3</v>
      </c>
      <c r="C14" s="43" t="s">
        <v>94</v>
      </c>
      <c r="D14" s="46">
        <v>2006</v>
      </c>
      <c r="E14" s="43" t="s">
        <v>7</v>
      </c>
      <c r="F14" s="43" t="s">
        <v>52</v>
      </c>
      <c r="G14" s="44" t="s">
        <v>97</v>
      </c>
      <c r="H14" s="159" t="s">
        <v>640</v>
      </c>
    </row>
    <row r="15" spans="1:9" ht="15" x14ac:dyDescent="0.25">
      <c r="A15" s="124"/>
      <c r="B15" s="46">
        <v>4</v>
      </c>
      <c r="C15" s="43" t="s">
        <v>132</v>
      </c>
      <c r="D15" s="46">
        <v>2005</v>
      </c>
      <c r="E15" s="43" t="s">
        <v>7</v>
      </c>
      <c r="F15" s="43" t="s">
        <v>24</v>
      </c>
      <c r="G15" s="44" t="s">
        <v>497</v>
      </c>
      <c r="H15" s="159" t="s">
        <v>641</v>
      </c>
    </row>
    <row r="16" spans="1:9" ht="15" x14ac:dyDescent="0.25">
      <c r="A16" s="124"/>
      <c r="B16" s="46">
        <v>5</v>
      </c>
      <c r="C16" s="43" t="s">
        <v>447</v>
      </c>
      <c r="D16" s="46" t="s">
        <v>443</v>
      </c>
      <c r="E16" s="43" t="s">
        <v>7</v>
      </c>
      <c r="F16" s="43" t="s">
        <v>23</v>
      </c>
      <c r="G16" s="44" t="s">
        <v>448</v>
      </c>
      <c r="H16" s="159" t="s">
        <v>642</v>
      </c>
    </row>
    <row r="17" spans="1:8" ht="15" x14ac:dyDescent="0.25">
      <c r="A17" s="124"/>
      <c r="B17" s="46">
        <v>6</v>
      </c>
      <c r="C17" s="43" t="s">
        <v>445</v>
      </c>
      <c r="D17" s="46" t="s">
        <v>443</v>
      </c>
      <c r="E17" s="43" t="s">
        <v>7</v>
      </c>
      <c r="F17" s="43" t="s">
        <v>23</v>
      </c>
      <c r="G17" s="44" t="s">
        <v>446</v>
      </c>
      <c r="H17" s="159" t="s">
        <v>497</v>
      </c>
    </row>
    <row r="18" spans="1:8" ht="15" x14ac:dyDescent="0.25">
      <c r="A18" s="124"/>
      <c r="B18" s="86">
        <v>7</v>
      </c>
      <c r="C18" s="43" t="s">
        <v>524</v>
      </c>
      <c r="D18" s="46" t="s">
        <v>190</v>
      </c>
      <c r="E18" s="43" t="s">
        <v>7</v>
      </c>
      <c r="F18" s="43" t="s">
        <v>24</v>
      </c>
      <c r="G18" s="44" t="s">
        <v>525</v>
      </c>
      <c r="H18" s="159" t="s">
        <v>643</v>
      </c>
    </row>
    <row r="19" spans="1:8" ht="15" x14ac:dyDescent="0.25">
      <c r="A19" s="124"/>
      <c r="B19" s="86">
        <v>8</v>
      </c>
      <c r="C19" s="43" t="s">
        <v>134</v>
      </c>
      <c r="D19" s="46">
        <v>2007</v>
      </c>
      <c r="E19" s="43" t="s">
        <v>7</v>
      </c>
      <c r="F19" s="43" t="s">
        <v>24</v>
      </c>
      <c r="G19" s="44" t="s">
        <v>500</v>
      </c>
      <c r="H19" s="159" t="s">
        <v>630</v>
      </c>
    </row>
    <row r="20" spans="1:8" ht="15" x14ac:dyDescent="0.25">
      <c r="A20" s="123">
        <v>3</v>
      </c>
      <c r="B20" s="48">
        <v>1</v>
      </c>
      <c r="C20" s="43" t="s">
        <v>178</v>
      </c>
      <c r="D20" s="46" t="s">
        <v>190</v>
      </c>
      <c r="E20" s="43" t="s">
        <v>7</v>
      </c>
      <c r="F20" s="43" t="s">
        <v>23</v>
      </c>
      <c r="G20" s="44" t="s">
        <v>419</v>
      </c>
      <c r="H20" s="159" t="s">
        <v>646</v>
      </c>
    </row>
    <row r="21" spans="1:8" ht="15" x14ac:dyDescent="0.25">
      <c r="A21" s="124"/>
      <c r="B21" s="46">
        <v>2</v>
      </c>
      <c r="C21" s="43" t="s">
        <v>91</v>
      </c>
      <c r="D21" s="46">
        <v>2005</v>
      </c>
      <c r="E21" s="43" t="s">
        <v>7</v>
      </c>
      <c r="F21" s="43" t="s">
        <v>52</v>
      </c>
      <c r="G21" s="44" t="s">
        <v>309</v>
      </c>
      <c r="H21" s="159" t="s">
        <v>647</v>
      </c>
    </row>
    <row r="22" spans="1:8" ht="15" x14ac:dyDescent="0.25">
      <c r="A22" s="124"/>
      <c r="B22" s="46">
        <v>3</v>
      </c>
      <c r="C22" s="43" t="s">
        <v>133</v>
      </c>
      <c r="D22" s="46">
        <v>2009</v>
      </c>
      <c r="E22" s="43" t="s">
        <v>7</v>
      </c>
      <c r="F22" s="43" t="s">
        <v>24</v>
      </c>
      <c r="G22" s="44" t="s">
        <v>498</v>
      </c>
      <c r="H22" s="159" t="s">
        <v>648</v>
      </c>
    </row>
    <row r="23" spans="1:8" ht="15" x14ac:dyDescent="0.25">
      <c r="A23" s="124"/>
      <c r="B23" s="46">
        <v>4</v>
      </c>
      <c r="C23" s="43" t="s">
        <v>421</v>
      </c>
      <c r="D23" s="46" t="s">
        <v>190</v>
      </c>
      <c r="E23" s="43" t="s">
        <v>7</v>
      </c>
      <c r="F23" s="43" t="s">
        <v>23</v>
      </c>
      <c r="G23" s="44" t="s">
        <v>422</v>
      </c>
      <c r="H23" s="159" t="s">
        <v>649</v>
      </c>
    </row>
    <row r="24" spans="1:8" ht="15" x14ac:dyDescent="0.25">
      <c r="A24" s="124"/>
      <c r="B24" s="46">
        <v>5</v>
      </c>
      <c r="C24" s="43" t="s">
        <v>82</v>
      </c>
      <c r="D24" s="46">
        <v>2008</v>
      </c>
      <c r="E24" s="43" t="s">
        <v>7</v>
      </c>
      <c r="F24" s="43" t="s">
        <v>52</v>
      </c>
      <c r="G24" s="44" t="s">
        <v>309</v>
      </c>
      <c r="H24" s="159" t="s">
        <v>650</v>
      </c>
    </row>
    <row r="25" spans="1:8" ht="15" x14ac:dyDescent="0.25">
      <c r="A25" s="124"/>
      <c r="B25" s="46">
        <v>6</v>
      </c>
      <c r="C25" s="43" t="s">
        <v>198</v>
      </c>
      <c r="D25" s="46" t="s">
        <v>443</v>
      </c>
      <c r="E25" s="43" t="s">
        <v>7</v>
      </c>
      <c r="F25" s="43" t="s">
        <v>23</v>
      </c>
      <c r="G25" s="44" t="s">
        <v>449</v>
      </c>
      <c r="H25" s="159" t="s">
        <v>651</v>
      </c>
    </row>
    <row r="26" spans="1:8" ht="15" x14ac:dyDescent="0.25">
      <c r="A26" s="124"/>
      <c r="B26" s="86">
        <v>7</v>
      </c>
      <c r="C26" s="43" t="s">
        <v>442</v>
      </c>
      <c r="D26" s="46" t="s">
        <v>443</v>
      </c>
      <c r="E26" s="43" t="s">
        <v>7</v>
      </c>
      <c r="F26" s="43" t="s">
        <v>23</v>
      </c>
      <c r="G26" s="44" t="s">
        <v>444</v>
      </c>
      <c r="H26" s="159" t="s">
        <v>645</v>
      </c>
    </row>
    <row r="27" spans="1:8" ht="15" x14ac:dyDescent="0.25">
      <c r="A27" s="124"/>
      <c r="B27" s="86">
        <v>8</v>
      </c>
      <c r="C27" s="43" t="s">
        <v>128</v>
      </c>
      <c r="D27" s="46">
        <v>2008</v>
      </c>
      <c r="E27" s="43" t="s">
        <v>7</v>
      </c>
      <c r="F27" s="43" t="s">
        <v>24</v>
      </c>
      <c r="G27" s="44" t="s">
        <v>490</v>
      </c>
      <c r="H27" s="159" t="s">
        <v>644</v>
      </c>
    </row>
    <row r="28" spans="1:8" ht="15" x14ac:dyDescent="0.25">
      <c r="A28" s="123">
        <v>4</v>
      </c>
      <c r="B28" s="48">
        <v>1</v>
      </c>
      <c r="C28" s="43" t="s">
        <v>73</v>
      </c>
      <c r="D28" s="46">
        <v>2001</v>
      </c>
      <c r="E28" s="43" t="s">
        <v>7</v>
      </c>
      <c r="F28" s="43" t="s">
        <v>25</v>
      </c>
      <c r="G28" s="44" t="s">
        <v>256</v>
      </c>
      <c r="H28" s="159" t="s">
        <v>652</v>
      </c>
    </row>
    <row r="29" spans="1:8" ht="15" x14ac:dyDescent="0.25">
      <c r="A29" s="124"/>
      <c r="B29" s="46">
        <v>2</v>
      </c>
      <c r="C29" s="43" t="s">
        <v>186</v>
      </c>
      <c r="D29" s="46" t="s">
        <v>191</v>
      </c>
      <c r="E29" s="43" t="s">
        <v>7</v>
      </c>
      <c r="F29" s="43" t="s">
        <v>24</v>
      </c>
      <c r="G29" s="44" t="s">
        <v>527</v>
      </c>
      <c r="H29" s="159" t="s">
        <v>653</v>
      </c>
    </row>
    <row r="30" spans="1:8" ht="15" x14ac:dyDescent="0.25">
      <c r="A30" s="124"/>
      <c r="B30" s="46">
        <v>3</v>
      </c>
      <c r="C30" s="43" t="s">
        <v>79</v>
      </c>
      <c r="D30" s="46">
        <v>2006</v>
      </c>
      <c r="E30" s="43" t="s">
        <v>7</v>
      </c>
      <c r="F30" s="43" t="s">
        <v>25</v>
      </c>
      <c r="G30" s="44" t="s">
        <v>119</v>
      </c>
      <c r="H30" s="159" t="s">
        <v>654</v>
      </c>
    </row>
    <row r="31" spans="1:8" ht="15" x14ac:dyDescent="0.25">
      <c r="A31" s="124"/>
      <c r="B31" s="46">
        <v>4</v>
      </c>
      <c r="C31" s="43" t="s">
        <v>74</v>
      </c>
      <c r="D31" s="46">
        <v>2001</v>
      </c>
      <c r="E31" s="43" t="s">
        <v>7</v>
      </c>
      <c r="F31" s="43" t="s">
        <v>25</v>
      </c>
      <c r="G31" s="44" t="s">
        <v>119</v>
      </c>
      <c r="H31" s="159" t="s">
        <v>655</v>
      </c>
    </row>
    <row r="32" spans="1:8" ht="15" x14ac:dyDescent="0.25">
      <c r="A32" s="124"/>
      <c r="B32" s="46">
        <v>5</v>
      </c>
      <c r="C32" s="43" t="s">
        <v>131</v>
      </c>
      <c r="D32" s="46">
        <v>2007</v>
      </c>
      <c r="E32" s="43" t="s">
        <v>7</v>
      </c>
      <c r="F32" s="43" t="s">
        <v>24</v>
      </c>
      <c r="G32" s="44" t="s">
        <v>496</v>
      </c>
      <c r="H32" s="159" t="s">
        <v>656</v>
      </c>
    </row>
    <row r="33" spans="1:8" ht="15" x14ac:dyDescent="0.25">
      <c r="A33" s="124"/>
      <c r="B33" s="46">
        <v>6</v>
      </c>
      <c r="C33" s="43" t="s">
        <v>188</v>
      </c>
      <c r="D33" s="46" t="s">
        <v>191</v>
      </c>
      <c r="E33" s="43" t="s">
        <v>7</v>
      </c>
      <c r="F33" s="43" t="s">
        <v>23</v>
      </c>
      <c r="G33" s="44" t="s">
        <v>428</v>
      </c>
      <c r="H33" s="159" t="s">
        <v>657</v>
      </c>
    </row>
    <row r="34" spans="1:8" ht="15" x14ac:dyDescent="0.25">
      <c r="A34" s="124"/>
      <c r="B34" s="86">
        <v>7</v>
      </c>
      <c r="C34" s="43" t="s">
        <v>80</v>
      </c>
      <c r="D34" s="46">
        <v>2008</v>
      </c>
      <c r="E34" s="43" t="s">
        <v>7</v>
      </c>
      <c r="F34" s="43" t="s">
        <v>52</v>
      </c>
      <c r="G34" s="44" t="s">
        <v>119</v>
      </c>
      <c r="H34" s="159" t="s">
        <v>658</v>
      </c>
    </row>
    <row r="35" spans="1:8" ht="15" x14ac:dyDescent="0.25">
      <c r="A35" s="124"/>
      <c r="B35" s="86">
        <v>8</v>
      </c>
      <c r="C35" s="43" t="s">
        <v>389</v>
      </c>
      <c r="D35" s="46" t="s">
        <v>381</v>
      </c>
      <c r="E35" s="43" t="s">
        <v>7</v>
      </c>
      <c r="F35" s="43" t="s">
        <v>23</v>
      </c>
      <c r="G35" s="44" t="s">
        <v>390</v>
      </c>
      <c r="H35" s="159" t="s">
        <v>659</v>
      </c>
    </row>
    <row r="36" spans="1:8" ht="15" x14ac:dyDescent="0.25">
      <c r="A36" s="123">
        <v>5</v>
      </c>
      <c r="B36" s="48">
        <v>1</v>
      </c>
      <c r="C36" s="43" t="s">
        <v>413</v>
      </c>
      <c r="D36" s="46" t="s">
        <v>273</v>
      </c>
      <c r="E36" s="43" t="s">
        <v>7</v>
      </c>
      <c r="F36" s="43" t="s">
        <v>23</v>
      </c>
      <c r="G36" s="44" t="s">
        <v>414</v>
      </c>
      <c r="H36" s="159" t="s">
        <v>660</v>
      </c>
    </row>
    <row r="37" spans="1:8" ht="15" x14ac:dyDescent="0.25">
      <c r="A37" s="124"/>
      <c r="B37" s="46">
        <v>2</v>
      </c>
      <c r="C37" s="43" t="s">
        <v>81</v>
      </c>
      <c r="D37" s="46">
        <v>2007</v>
      </c>
      <c r="E37" s="43" t="s">
        <v>7</v>
      </c>
      <c r="F37" s="43" t="s">
        <v>52</v>
      </c>
      <c r="G37" s="44" t="s">
        <v>310</v>
      </c>
      <c r="H37" s="159" t="s">
        <v>661</v>
      </c>
    </row>
    <row r="38" spans="1:8" ht="15" x14ac:dyDescent="0.25">
      <c r="A38" s="124"/>
      <c r="B38" s="46">
        <v>3</v>
      </c>
      <c r="C38" s="43" t="s">
        <v>84</v>
      </c>
      <c r="D38" s="46">
        <v>2006</v>
      </c>
      <c r="E38" s="43" t="s">
        <v>7</v>
      </c>
      <c r="F38" s="43" t="s">
        <v>52</v>
      </c>
      <c r="G38" s="44" t="s">
        <v>118</v>
      </c>
      <c r="H38" s="159" t="s">
        <v>662</v>
      </c>
    </row>
    <row r="39" spans="1:8" ht="15" x14ac:dyDescent="0.25">
      <c r="A39" s="124"/>
      <c r="B39" s="46">
        <v>4</v>
      </c>
      <c r="C39" s="43" t="s">
        <v>417</v>
      </c>
      <c r="D39" s="46" t="s">
        <v>273</v>
      </c>
      <c r="E39" s="43" t="s">
        <v>7</v>
      </c>
      <c r="F39" s="43" t="s">
        <v>23</v>
      </c>
      <c r="G39" s="44" t="s">
        <v>418</v>
      </c>
      <c r="H39" s="159" t="s">
        <v>663</v>
      </c>
    </row>
    <row r="40" spans="1:8" ht="15" x14ac:dyDescent="0.25">
      <c r="A40" s="124"/>
      <c r="B40" s="46">
        <v>5</v>
      </c>
      <c r="C40" s="43" t="s">
        <v>433</v>
      </c>
      <c r="D40" s="46" t="s">
        <v>191</v>
      </c>
      <c r="E40" s="43" t="s">
        <v>7</v>
      </c>
      <c r="F40" s="43" t="s">
        <v>23</v>
      </c>
      <c r="G40" s="44" t="s">
        <v>434</v>
      </c>
      <c r="H40" s="159" t="s">
        <v>428</v>
      </c>
    </row>
    <row r="41" spans="1:8" ht="15" x14ac:dyDescent="0.25">
      <c r="A41" s="124"/>
      <c r="B41" s="46">
        <v>6</v>
      </c>
      <c r="C41" s="43" t="s">
        <v>521</v>
      </c>
      <c r="D41" s="46" t="s">
        <v>191</v>
      </c>
      <c r="E41" s="43" t="s">
        <v>7</v>
      </c>
      <c r="F41" s="43" t="s">
        <v>24</v>
      </c>
      <c r="G41" s="44" t="s">
        <v>522</v>
      </c>
      <c r="H41" s="159" t="s">
        <v>664</v>
      </c>
    </row>
    <row r="42" spans="1:8" ht="15" x14ac:dyDescent="0.25">
      <c r="A42" s="124"/>
      <c r="B42" s="86">
        <v>7</v>
      </c>
      <c r="C42" s="43" t="s">
        <v>181</v>
      </c>
      <c r="D42" s="46" t="s">
        <v>191</v>
      </c>
      <c r="E42" s="43" t="s">
        <v>7</v>
      </c>
      <c r="F42" s="43" t="s">
        <v>23</v>
      </c>
      <c r="G42" s="44" t="s">
        <v>432</v>
      </c>
      <c r="H42" s="159" t="s">
        <v>665</v>
      </c>
    </row>
    <row r="43" spans="1:8" ht="15" x14ac:dyDescent="0.25">
      <c r="A43" s="124"/>
      <c r="B43" s="86">
        <v>8</v>
      </c>
      <c r="C43" s="43" t="s">
        <v>415</v>
      </c>
      <c r="D43" s="46" t="s">
        <v>273</v>
      </c>
      <c r="E43" s="43" t="s">
        <v>7</v>
      </c>
      <c r="F43" s="43" t="s">
        <v>23</v>
      </c>
      <c r="G43" s="44" t="s">
        <v>416</v>
      </c>
      <c r="H43" s="159" t="s">
        <v>666</v>
      </c>
    </row>
    <row r="44" spans="1:8" ht="15" x14ac:dyDescent="0.25">
      <c r="A44" s="123">
        <v>6</v>
      </c>
      <c r="B44" s="48">
        <v>1</v>
      </c>
      <c r="C44" s="43" t="s">
        <v>125</v>
      </c>
      <c r="D44" s="46">
        <v>2006</v>
      </c>
      <c r="E44" s="43" t="s">
        <v>7</v>
      </c>
      <c r="F44" s="43" t="s">
        <v>24</v>
      </c>
      <c r="G44" s="44" t="s">
        <v>485</v>
      </c>
      <c r="H44" s="159" t="s">
        <v>667</v>
      </c>
    </row>
    <row r="45" spans="1:8" ht="15" x14ac:dyDescent="0.25">
      <c r="A45" s="124"/>
      <c r="B45" s="46">
        <v>2</v>
      </c>
      <c r="C45" s="43" t="s">
        <v>96</v>
      </c>
      <c r="D45" s="46">
        <v>2006</v>
      </c>
      <c r="E45" s="43" t="s">
        <v>7</v>
      </c>
      <c r="F45" s="43" t="s">
        <v>52</v>
      </c>
      <c r="G45" s="44" t="s">
        <v>117</v>
      </c>
      <c r="H45" s="159" t="s">
        <v>668</v>
      </c>
    </row>
    <row r="46" spans="1:8" ht="15" x14ac:dyDescent="0.25">
      <c r="A46" s="124"/>
      <c r="B46" s="46">
        <v>3</v>
      </c>
      <c r="C46" s="43" t="s">
        <v>182</v>
      </c>
      <c r="D46" s="46" t="s">
        <v>202</v>
      </c>
      <c r="E46" s="43" t="s">
        <v>7</v>
      </c>
      <c r="F46" s="43" t="s">
        <v>23</v>
      </c>
      <c r="G46" s="44" t="s">
        <v>199</v>
      </c>
      <c r="H46" s="159" t="s">
        <v>630</v>
      </c>
    </row>
    <row r="47" spans="1:8" ht="15" x14ac:dyDescent="0.25">
      <c r="A47" s="124"/>
      <c r="B47" s="46">
        <v>4</v>
      </c>
      <c r="C47" s="43" t="s">
        <v>429</v>
      </c>
      <c r="D47" s="46" t="s">
        <v>191</v>
      </c>
      <c r="E47" s="43" t="s">
        <v>7</v>
      </c>
      <c r="F47" s="43" t="s">
        <v>23</v>
      </c>
      <c r="G47" s="44" t="s">
        <v>430</v>
      </c>
      <c r="H47" s="159" t="s">
        <v>669</v>
      </c>
    </row>
    <row r="48" spans="1:8" ht="15" x14ac:dyDescent="0.25">
      <c r="A48" s="124"/>
      <c r="B48" s="46">
        <v>5</v>
      </c>
      <c r="C48" s="43" t="s">
        <v>284</v>
      </c>
      <c r="D48" s="46">
        <v>2006</v>
      </c>
      <c r="E48" s="43" t="s">
        <v>7</v>
      </c>
      <c r="F48" s="43" t="s">
        <v>52</v>
      </c>
      <c r="G48" s="44" t="s">
        <v>117</v>
      </c>
      <c r="H48" s="159" t="s">
        <v>630</v>
      </c>
    </row>
    <row r="49" spans="1:8" ht="15" x14ac:dyDescent="0.25">
      <c r="A49" s="124"/>
      <c r="B49" s="46">
        <v>6</v>
      </c>
      <c r="C49" s="43" t="s">
        <v>130</v>
      </c>
      <c r="D49" s="46">
        <v>2005</v>
      </c>
      <c r="E49" s="43" t="s">
        <v>7</v>
      </c>
      <c r="F49" s="43" t="s">
        <v>24</v>
      </c>
      <c r="G49" s="44" t="s">
        <v>494</v>
      </c>
      <c r="H49" s="159" t="s">
        <v>670</v>
      </c>
    </row>
    <row r="50" spans="1:8" ht="15" x14ac:dyDescent="0.25">
      <c r="A50" s="124"/>
      <c r="B50" s="86">
        <v>7</v>
      </c>
      <c r="C50" s="43" t="s">
        <v>183</v>
      </c>
      <c r="D50" s="46" t="s">
        <v>202</v>
      </c>
      <c r="E50" s="43" t="s">
        <v>7</v>
      </c>
      <c r="F50" s="43" t="s">
        <v>23</v>
      </c>
      <c r="G50" s="44" t="s">
        <v>437</v>
      </c>
      <c r="H50" s="159" t="s">
        <v>671</v>
      </c>
    </row>
    <row r="51" spans="1:8" ht="15" x14ac:dyDescent="0.25">
      <c r="A51" s="124"/>
      <c r="B51" s="86">
        <v>8</v>
      </c>
      <c r="C51" s="43" t="s">
        <v>90</v>
      </c>
      <c r="D51" s="46">
        <v>2006</v>
      </c>
      <c r="E51" s="43" t="s">
        <v>7</v>
      </c>
      <c r="F51" s="43" t="s">
        <v>52</v>
      </c>
      <c r="G51" s="44" t="s">
        <v>117</v>
      </c>
      <c r="H51" s="159" t="s">
        <v>630</v>
      </c>
    </row>
    <row r="52" spans="1:8" ht="15" x14ac:dyDescent="0.25">
      <c r="A52" s="123">
        <v>7</v>
      </c>
      <c r="B52" s="48">
        <v>1</v>
      </c>
      <c r="C52" s="43" t="s">
        <v>87</v>
      </c>
      <c r="D52" s="46">
        <v>2005</v>
      </c>
      <c r="E52" s="43" t="s">
        <v>7</v>
      </c>
      <c r="F52" s="43" t="s">
        <v>52</v>
      </c>
      <c r="G52" s="44" t="s">
        <v>290</v>
      </c>
      <c r="H52" s="159" t="s">
        <v>672</v>
      </c>
    </row>
    <row r="53" spans="1:8" ht="15" x14ac:dyDescent="0.25">
      <c r="A53" s="124"/>
      <c r="B53" s="46">
        <v>2</v>
      </c>
      <c r="C53" s="43" t="s">
        <v>127</v>
      </c>
      <c r="D53" s="46">
        <v>2005</v>
      </c>
      <c r="E53" s="43" t="s">
        <v>7</v>
      </c>
      <c r="F53" s="43" t="s">
        <v>24</v>
      </c>
      <c r="G53" s="44" t="s">
        <v>489</v>
      </c>
      <c r="H53" s="159" t="s">
        <v>673</v>
      </c>
    </row>
    <row r="54" spans="1:8" ht="15" x14ac:dyDescent="0.25">
      <c r="A54" s="124"/>
      <c r="B54" s="46">
        <v>3</v>
      </c>
      <c r="C54" s="43" t="s">
        <v>180</v>
      </c>
      <c r="D54" s="46" t="s">
        <v>191</v>
      </c>
      <c r="E54" s="43" t="s">
        <v>7</v>
      </c>
      <c r="F54" s="43" t="s">
        <v>23</v>
      </c>
      <c r="G54" s="44" t="s">
        <v>426</v>
      </c>
      <c r="H54" s="159" t="s">
        <v>674</v>
      </c>
    </row>
    <row r="55" spans="1:8" ht="15" x14ac:dyDescent="0.25">
      <c r="B55" s="46">
        <v>4</v>
      </c>
      <c r="C55" s="43" t="s">
        <v>139</v>
      </c>
      <c r="D55" s="46">
        <v>2004</v>
      </c>
      <c r="E55" s="43" t="s">
        <v>7</v>
      </c>
      <c r="F55" s="43" t="s">
        <v>24</v>
      </c>
      <c r="G55" s="44" t="s">
        <v>509</v>
      </c>
      <c r="H55" s="159" t="s">
        <v>675</v>
      </c>
    </row>
    <row r="56" spans="1:8" ht="15" x14ac:dyDescent="0.25">
      <c r="B56" s="46">
        <v>5</v>
      </c>
      <c r="C56" s="43" t="s">
        <v>505</v>
      </c>
      <c r="D56" s="46">
        <v>2006</v>
      </c>
      <c r="E56" s="43" t="s">
        <v>7</v>
      </c>
      <c r="F56" s="43" t="s">
        <v>24</v>
      </c>
      <c r="G56" s="44" t="s">
        <v>506</v>
      </c>
      <c r="H56" s="159" t="s">
        <v>676</v>
      </c>
    </row>
    <row r="57" spans="1:8" ht="15" x14ac:dyDescent="0.25">
      <c r="B57" s="46">
        <v>6</v>
      </c>
      <c r="C57" s="43" t="s">
        <v>78</v>
      </c>
      <c r="D57" s="46">
        <v>2005</v>
      </c>
      <c r="E57" s="43" t="s">
        <v>7</v>
      </c>
      <c r="F57" s="43" t="s">
        <v>25</v>
      </c>
      <c r="G57" s="44" t="s">
        <v>120</v>
      </c>
      <c r="H57" s="159" t="s">
        <v>660</v>
      </c>
    </row>
    <row r="58" spans="1:8" ht="15" x14ac:dyDescent="0.25">
      <c r="B58" s="86">
        <v>7</v>
      </c>
      <c r="C58" s="43" t="s">
        <v>410</v>
      </c>
      <c r="D58" s="46" t="s">
        <v>262</v>
      </c>
      <c r="E58" s="43" t="s">
        <v>7</v>
      </c>
      <c r="F58" s="43" t="s">
        <v>23</v>
      </c>
      <c r="G58" s="44" t="s">
        <v>411</v>
      </c>
      <c r="H58" s="159" t="s">
        <v>630</v>
      </c>
    </row>
    <row r="59" spans="1:8" ht="15" x14ac:dyDescent="0.25">
      <c r="B59" s="86">
        <v>8</v>
      </c>
      <c r="C59" s="43" t="s">
        <v>408</v>
      </c>
      <c r="D59" s="46" t="s">
        <v>262</v>
      </c>
      <c r="E59" s="43" t="s">
        <v>7</v>
      </c>
      <c r="F59" s="43" t="s">
        <v>23</v>
      </c>
      <c r="G59" s="44" t="s">
        <v>409</v>
      </c>
      <c r="H59" s="159" t="s">
        <v>677</v>
      </c>
    </row>
    <row r="60" spans="1:8" ht="15" x14ac:dyDescent="0.25">
      <c r="A60" s="47">
        <v>8</v>
      </c>
      <c r="B60" s="48">
        <v>1</v>
      </c>
      <c r="C60" s="43" t="s">
        <v>516</v>
      </c>
      <c r="D60" s="46" t="s">
        <v>273</v>
      </c>
      <c r="E60" s="43" t="s">
        <v>7</v>
      </c>
      <c r="F60" s="43" t="s">
        <v>24</v>
      </c>
      <c r="G60" s="44" t="s">
        <v>517</v>
      </c>
      <c r="H60" s="159" t="s">
        <v>630</v>
      </c>
    </row>
    <row r="61" spans="1:8" ht="15" x14ac:dyDescent="0.25">
      <c r="A61" s="124"/>
      <c r="B61" s="46">
        <v>2</v>
      </c>
      <c r="C61" s="43" t="s">
        <v>177</v>
      </c>
      <c r="D61" s="46" t="s">
        <v>191</v>
      </c>
      <c r="E61" s="43" t="s">
        <v>7</v>
      </c>
      <c r="F61" s="43" t="s">
        <v>23</v>
      </c>
      <c r="G61" s="44" t="s">
        <v>435</v>
      </c>
      <c r="H61" s="159" t="s">
        <v>678</v>
      </c>
    </row>
    <row r="62" spans="1:8" ht="15" x14ac:dyDescent="0.25">
      <c r="A62" s="124"/>
      <c r="B62" s="46">
        <v>3</v>
      </c>
      <c r="C62" s="43" t="s">
        <v>173</v>
      </c>
      <c r="D62" s="46" t="s">
        <v>265</v>
      </c>
      <c r="E62" s="43" t="s">
        <v>7</v>
      </c>
      <c r="F62" s="43" t="s">
        <v>23</v>
      </c>
      <c r="G62" s="44" t="s">
        <v>399</v>
      </c>
      <c r="H62" s="159" t="s">
        <v>679</v>
      </c>
    </row>
    <row r="63" spans="1:8" ht="15" x14ac:dyDescent="0.25">
      <c r="A63" s="124"/>
      <c r="B63" s="46">
        <v>4</v>
      </c>
      <c r="C63" s="43" t="s">
        <v>179</v>
      </c>
      <c r="D63" s="46" t="s">
        <v>191</v>
      </c>
      <c r="E63" s="43" t="s">
        <v>7</v>
      </c>
      <c r="F63" s="43" t="s">
        <v>23</v>
      </c>
      <c r="G63" s="44" t="s">
        <v>423</v>
      </c>
      <c r="H63" s="159" t="s">
        <v>680</v>
      </c>
    </row>
    <row r="64" spans="1:8" ht="15" x14ac:dyDescent="0.25">
      <c r="A64" s="124"/>
      <c r="B64" s="46">
        <v>5</v>
      </c>
      <c r="C64" s="43" t="s">
        <v>558</v>
      </c>
      <c r="D64" s="46">
        <v>2005</v>
      </c>
      <c r="E64" s="43" t="s">
        <v>7</v>
      </c>
      <c r="F64" s="43" t="s">
        <v>26</v>
      </c>
      <c r="G64" s="44" t="s">
        <v>77</v>
      </c>
      <c r="H64" s="159" t="s">
        <v>681</v>
      </c>
    </row>
    <row r="65" spans="1:8" ht="15" x14ac:dyDescent="0.25">
      <c r="A65" s="124"/>
      <c r="B65" s="46">
        <v>6</v>
      </c>
      <c r="C65" s="43" t="s">
        <v>564</v>
      </c>
      <c r="D65" s="46">
        <v>2005</v>
      </c>
      <c r="E65" s="43" t="s">
        <v>7</v>
      </c>
      <c r="F65" s="43" t="s">
        <v>26</v>
      </c>
      <c r="G65" s="44" t="s">
        <v>77</v>
      </c>
      <c r="H65" s="159" t="s">
        <v>682</v>
      </c>
    </row>
    <row r="66" spans="1:8" ht="15" x14ac:dyDescent="0.25">
      <c r="A66" s="124"/>
      <c r="B66" s="86">
        <v>7</v>
      </c>
      <c r="C66" s="43" t="s">
        <v>561</v>
      </c>
      <c r="D66" s="46">
        <v>2006</v>
      </c>
      <c r="E66" s="43" t="s">
        <v>7</v>
      </c>
      <c r="F66" s="43" t="s">
        <v>26</v>
      </c>
      <c r="G66" s="44" t="s">
        <v>562</v>
      </c>
      <c r="H66" s="159" t="s">
        <v>683</v>
      </c>
    </row>
    <row r="67" spans="1:8" ht="15" x14ac:dyDescent="0.25">
      <c r="A67" s="124"/>
      <c r="B67" s="86">
        <v>8</v>
      </c>
      <c r="C67" s="43" t="s">
        <v>510</v>
      </c>
      <c r="D67" s="46" t="s">
        <v>191</v>
      </c>
      <c r="E67" s="43" t="s">
        <v>7</v>
      </c>
      <c r="F67" s="43" t="s">
        <v>24</v>
      </c>
      <c r="G67" s="44" t="s">
        <v>511</v>
      </c>
      <c r="H67" s="159" t="s">
        <v>684</v>
      </c>
    </row>
    <row r="68" spans="1:8" ht="15" x14ac:dyDescent="0.25">
      <c r="A68" s="123">
        <v>9</v>
      </c>
      <c r="B68" s="48">
        <v>1</v>
      </c>
      <c r="C68" s="43" t="s">
        <v>93</v>
      </c>
      <c r="D68" s="46">
        <v>2006</v>
      </c>
      <c r="E68" s="43" t="s">
        <v>7</v>
      </c>
      <c r="F68" s="43" t="s">
        <v>52</v>
      </c>
      <c r="G68" s="44" t="s">
        <v>121</v>
      </c>
      <c r="H68" s="159" t="s">
        <v>685</v>
      </c>
    </row>
    <row r="69" spans="1:8" ht="15" x14ac:dyDescent="0.25">
      <c r="A69" s="124"/>
      <c r="B69" s="46">
        <v>2</v>
      </c>
      <c r="C69" s="43" t="s">
        <v>513</v>
      </c>
      <c r="D69" s="46" t="s">
        <v>202</v>
      </c>
      <c r="E69" s="43" t="s">
        <v>7</v>
      </c>
      <c r="F69" s="43" t="s">
        <v>24</v>
      </c>
      <c r="G69" s="44" t="s">
        <v>514</v>
      </c>
      <c r="H69" s="159" t="s">
        <v>686</v>
      </c>
    </row>
    <row r="70" spans="1:8" ht="15" x14ac:dyDescent="0.25">
      <c r="A70" s="124"/>
      <c r="B70" s="46">
        <v>3</v>
      </c>
      <c r="C70" s="43" t="s">
        <v>280</v>
      </c>
      <c r="D70" s="46">
        <v>2002</v>
      </c>
      <c r="E70" s="43" t="s">
        <v>7</v>
      </c>
      <c r="F70" s="43" t="s">
        <v>52</v>
      </c>
      <c r="G70" s="44" t="s">
        <v>291</v>
      </c>
      <c r="H70" s="159" t="s">
        <v>687</v>
      </c>
    </row>
    <row r="71" spans="1:8" ht="15" x14ac:dyDescent="0.25">
      <c r="A71" s="124"/>
      <c r="B71" s="46">
        <v>4</v>
      </c>
      <c r="C71" s="43" t="s">
        <v>92</v>
      </c>
      <c r="D71" s="46">
        <v>2005</v>
      </c>
      <c r="E71" s="43" t="s">
        <v>7</v>
      </c>
      <c r="F71" s="43" t="s">
        <v>52</v>
      </c>
      <c r="G71" s="44" t="s">
        <v>98</v>
      </c>
      <c r="H71" s="159" t="s">
        <v>688</v>
      </c>
    </row>
    <row r="72" spans="1:8" ht="15" x14ac:dyDescent="0.25">
      <c r="A72" s="124"/>
      <c r="B72" s="46">
        <v>5</v>
      </c>
      <c r="C72" s="43" t="s">
        <v>175</v>
      </c>
      <c r="D72" s="46" t="s">
        <v>270</v>
      </c>
      <c r="E72" s="43" t="s">
        <v>7</v>
      </c>
      <c r="F72" s="43" t="s">
        <v>23</v>
      </c>
      <c r="G72" s="44" t="s">
        <v>404</v>
      </c>
      <c r="H72" s="159" t="s">
        <v>689</v>
      </c>
    </row>
    <row r="73" spans="1:8" ht="15" x14ac:dyDescent="0.25">
      <c r="A73" s="124"/>
      <c r="B73" s="46">
        <v>6</v>
      </c>
      <c r="C73" s="43" t="s">
        <v>276</v>
      </c>
      <c r="D73" s="46" t="s">
        <v>190</v>
      </c>
      <c r="E73" s="43" t="s">
        <v>7</v>
      </c>
      <c r="F73" s="43" t="s">
        <v>226</v>
      </c>
      <c r="G73" s="44" t="s">
        <v>321</v>
      </c>
      <c r="H73" s="159" t="s">
        <v>690</v>
      </c>
    </row>
    <row r="74" spans="1:8" ht="15" x14ac:dyDescent="0.25">
      <c r="A74" s="124"/>
      <c r="B74" s="86">
        <v>7</v>
      </c>
      <c r="C74" s="43" t="s">
        <v>86</v>
      </c>
      <c r="D74" s="46">
        <v>2001</v>
      </c>
      <c r="E74" s="43" t="s">
        <v>7</v>
      </c>
      <c r="F74" s="43" t="s">
        <v>52</v>
      </c>
      <c r="G74" s="44" t="s">
        <v>200</v>
      </c>
      <c r="H74" s="159" t="s">
        <v>691</v>
      </c>
    </row>
    <row r="75" spans="1:8" ht="15" x14ac:dyDescent="0.25">
      <c r="A75" s="124"/>
      <c r="B75" s="86">
        <v>8</v>
      </c>
      <c r="C75" s="43" t="s">
        <v>174</v>
      </c>
      <c r="D75" s="46" t="s">
        <v>270</v>
      </c>
      <c r="E75" s="43" t="s">
        <v>7</v>
      </c>
      <c r="F75" s="43" t="s">
        <v>23</v>
      </c>
      <c r="G75" s="44" t="s">
        <v>402</v>
      </c>
      <c r="H75" s="159" t="s">
        <v>692</v>
      </c>
    </row>
    <row r="76" spans="1:8" ht="15" x14ac:dyDescent="0.25">
      <c r="A76" s="123">
        <v>10</v>
      </c>
      <c r="B76" s="48">
        <v>1</v>
      </c>
      <c r="C76" s="43" t="s">
        <v>85</v>
      </c>
      <c r="D76" s="46">
        <v>2000</v>
      </c>
      <c r="E76" s="43" t="s">
        <v>7</v>
      </c>
      <c r="F76" s="43" t="s">
        <v>52</v>
      </c>
      <c r="G76" s="44" t="s">
        <v>288</v>
      </c>
      <c r="H76" s="159" t="s">
        <v>693</v>
      </c>
    </row>
    <row r="77" spans="1:8" ht="15" x14ac:dyDescent="0.25">
      <c r="A77" s="124"/>
      <c r="B77" s="46">
        <v>2</v>
      </c>
      <c r="C77" s="43" t="s">
        <v>89</v>
      </c>
      <c r="D77" s="46">
        <v>2005</v>
      </c>
      <c r="E77" s="43" t="s">
        <v>7</v>
      </c>
      <c r="F77" s="43" t="s">
        <v>52</v>
      </c>
      <c r="G77" s="44" t="s">
        <v>307</v>
      </c>
      <c r="H77" s="159" t="s">
        <v>694</v>
      </c>
    </row>
    <row r="78" spans="1:8" ht="15" x14ac:dyDescent="0.25">
      <c r="A78" s="124"/>
      <c r="B78" s="46">
        <v>3</v>
      </c>
      <c r="C78" s="43" t="s">
        <v>76</v>
      </c>
      <c r="D78" s="46">
        <v>2004</v>
      </c>
      <c r="E78" s="43" t="s">
        <v>7</v>
      </c>
      <c r="F78" s="43" t="s">
        <v>25</v>
      </c>
      <c r="G78" s="44" t="s">
        <v>101</v>
      </c>
      <c r="H78" s="159" t="s">
        <v>695</v>
      </c>
    </row>
    <row r="79" spans="1:8" ht="15" x14ac:dyDescent="0.25">
      <c r="A79" s="124"/>
      <c r="B79" s="46">
        <v>4</v>
      </c>
      <c r="C79" s="43" t="s">
        <v>137</v>
      </c>
      <c r="D79" s="46">
        <v>2005</v>
      </c>
      <c r="E79" s="43" t="s">
        <v>7</v>
      </c>
      <c r="F79" s="43" t="s">
        <v>24</v>
      </c>
      <c r="G79" s="44" t="s">
        <v>503</v>
      </c>
      <c r="H79" s="159" t="s">
        <v>696</v>
      </c>
    </row>
    <row r="80" spans="1:8" ht="15" x14ac:dyDescent="0.25">
      <c r="B80" s="46">
        <v>5</v>
      </c>
      <c r="C80" s="43" t="s">
        <v>95</v>
      </c>
      <c r="D80" s="46">
        <v>2006</v>
      </c>
      <c r="E80" s="43" t="s">
        <v>7</v>
      </c>
      <c r="F80" s="43" t="s">
        <v>52</v>
      </c>
      <c r="G80" s="44" t="s">
        <v>308</v>
      </c>
      <c r="H80" s="159" t="s">
        <v>697</v>
      </c>
    </row>
    <row r="81" spans="1:8" ht="15" x14ac:dyDescent="0.25">
      <c r="B81" s="46">
        <v>6</v>
      </c>
      <c r="C81" s="43" t="s">
        <v>281</v>
      </c>
      <c r="D81" s="46">
        <v>2003</v>
      </c>
      <c r="E81" s="43" t="s">
        <v>7</v>
      </c>
      <c r="F81" s="43" t="s">
        <v>52</v>
      </c>
      <c r="G81" s="44" t="s">
        <v>201</v>
      </c>
      <c r="H81" s="159" t="s">
        <v>698</v>
      </c>
    </row>
    <row r="82" spans="1:8" ht="15" x14ac:dyDescent="0.25">
      <c r="B82" s="86">
        <v>7</v>
      </c>
      <c r="C82" s="43" t="s">
        <v>176</v>
      </c>
      <c r="D82" s="46" t="s">
        <v>262</v>
      </c>
      <c r="E82" s="43" t="s">
        <v>7</v>
      </c>
      <c r="F82" s="43" t="s">
        <v>23</v>
      </c>
      <c r="G82" s="44" t="s">
        <v>405</v>
      </c>
      <c r="H82" s="159" t="s">
        <v>699</v>
      </c>
    </row>
    <row r="83" spans="1:8" ht="15" x14ac:dyDescent="0.25">
      <c r="B83" s="86">
        <v>8</v>
      </c>
      <c r="C83" s="43" t="s">
        <v>282</v>
      </c>
      <c r="D83" s="46">
        <v>2003</v>
      </c>
      <c r="E83" s="43" t="s">
        <v>7</v>
      </c>
      <c r="F83" s="43" t="s">
        <v>52</v>
      </c>
      <c r="G83" s="44" t="s">
        <v>304</v>
      </c>
      <c r="H83" s="159" t="s">
        <v>700</v>
      </c>
    </row>
    <row r="84" spans="1:8" ht="15" x14ac:dyDescent="0.25">
      <c r="A84" s="123">
        <v>11</v>
      </c>
      <c r="B84" s="48">
        <v>1</v>
      </c>
      <c r="C84" s="43" t="s">
        <v>563</v>
      </c>
      <c r="D84" s="46">
        <v>2000</v>
      </c>
      <c r="E84" s="43" t="s">
        <v>7</v>
      </c>
      <c r="F84" s="43" t="s">
        <v>26</v>
      </c>
      <c r="G84" s="44" t="s">
        <v>203</v>
      </c>
      <c r="H84" s="159" t="s">
        <v>701</v>
      </c>
    </row>
    <row r="85" spans="1:8" ht="15" x14ac:dyDescent="0.25">
      <c r="A85" s="124"/>
      <c r="B85" s="46">
        <v>2</v>
      </c>
      <c r="C85" s="43" t="s">
        <v>275</v>
      </c>
      <c r="D85" s="46" t="s">
        <v>273</v>
      </c>
      <c r="E85" s="43" t="s">
        <v>7</v>
      </c>
      <c r="F85" s="43" t="s">
        <v>226</v>
      </c>
      <c r="G85" s="44" t="s">
        <v>320</v>
      </c>
      <c r="H85" s="159" t="s">
        <v>702</v>
      </c>
    </row>
    <row r="86" spans="1:8" ht="15" x14ac:dyDescent="0.25">
      <c r="A86" s="124"/>
      <c r="B86" s="46">
        <v>3</v>
      </c>
      <c r="C86" s="43" t="s">
        <v>103</v>
      </c>
      <c r="D86" s="46">
        <v>2002</v>
      </c>
      <c r="E86" s="43" t="s">
        <v>7</v>
      </c>
      <c r="F86" s="43" t="s">
        <v>52</v>
      </c>
      <c r="G86" s="44" t="s">
        <v>294</v>
      </c>
      <c r="H86" s="159" t="s">
        <v>630</v>
      </c>
    </row>
    <row r="87" spans="1:8" ht="15" x14ac:dyDescent="0.25">
      <c r="A87" s="124"/>
      <c r="B87" s="46">
        <v>4</v>
      </c>
      <c r="C87" s="43" t="s">
        <v>279</v>
      </c>
      <c r="D87" s="46">
        <v>2002</v>
      </c>
      <c r="E87" s="43" t="s">
        <v>7</v>
      </c>
      <c r="F87" s="43" t="s">
        <v>52</v>
      </c>
      <c r="G87" s="44" t="s">
        <v>289</v>
      </c>
      <c r="H87" s="159" t="s">
        <v>703</v>
      </c>
    </row>
    <row r="88" spans="1:8" ht="15" x14ac:dyDescent="0.25">
      <c r="B88" s="46">
        <v>5</v>
      </c>
      <c r="C88" s="43" t="s">
        <v>385</v>
      </c>
      <c r="D88" s="46" t="s">
        <v>381</v>
      </c>
      <c r="E88" s="43" t="s">
        <v>7</v>
      </c>
      <c r="F88" s="43" t="s">
        <v>23</v>
      </c>
      <c r="G88" s="44" t="s">
        <v>386</v>
      </c>
      <c r="H88" s="159" t="s">
        <v>704</v>
      </c>
    </row>
    <row r="89" spans="1:8" ht="15" x14ac:dyDescent="0.25">
      <c r="B89" s="46">
        <v>6</v>
      </c>
      <c r="C89" s="43" t="s">
        <v>88</v>
      </c>
      <c r="D89" s="46">
        <v>2005</v>
      </c>
      <c r="E89" s="43" t="s">
        <v>7</v>
      </c>
      <c r="F89" s="43" t="s">
        <v>52</v>
      </c>
      <c r="G89" s="44" t="s">
        <v>305</v>
      </c>
      <c r="H89" s="159" t="s">
        <v>705</v>
      </c>
    </row>
    <row r="90" spans="1:8" ht="15" x14ac:dyDescent="0.25">
      <c r="B90" s="86">
        <v>7</v>
      </c>
      <c r="C90" s="43" t="s">
        <v>136</v>
      </c>
      <c r="D90" s="46">
        <v>2003</v>
      </c>
      <c r="E90" s="43" t="s">
        <v>7</v>
      </c>
      <c r="F90" s="43" t="s">
        <v>24</v>
      </c>
      <c r="G90" s="44" t="s">
        <v>102</v>
      </c>
      <c r="H90" s="159" t="s">
        <v>706</v>
      </c>
    </row>
    <row r="91" spans="1:8" ht="15" x14ac:dyDescent="0.25">
      <c r="B91" s="86">
        <v>8</v>
      </c>
      <c r="C91" s="43" t="s">
        <v>283</v>
      </c>
      <c r="D91" s="46">
        <v>2005</v>
      </c>
      <c r="E91" s="43" t="s">
        <v>7</v>
      </c>
      <c r="F91" s="43" t="s">
        <v>52</v>
      </c>
      <c r="G91" s="44" t="s">
        <v>306</v>
      </c>
      <c r="H91" s="159" t="s">
        <v>707</v>
      </c>
    </row>
    <row r="92" spans="1:8" ht="15" x14ac:dyDescent="0.25">
      <c r="A92" s="123">
        <v>12</v>
      </c>
      <c r="B92" s="48">
        <v>1</v>
      </c>
      <c r="C92" s="43" t="s">
        <v>583</v>
      </c>
      <c r="D92" s="46">
        <v>2003</v>
      </c>
      <c r="E92" s="43" t="s">
        <v>7</v>
      </c>
      <c r="F92" s="43" t="s">
        <v>52</v>
      </c>
      <c r="G92" s="44" t="s">
        <v>294</v>
      </c>
      <c r="H92" s="159" t="s">
        <v>708</v>
      </c>
    </row>
    <row r="93" spans="1:8" ht="15" x14ac:dyDescent="0.25">
      <c r="A93" s="124"/>
      <c r="B93" s="46">
        <v>2</v>
      </c>
      <c r="C93" s="43" t="s">
        <v>75</v>
      </c>
      <c r="D93" s="46">
        <v>2002</v>
      </c>
      <c r="E93" s="43" t="s">
        <v>7</v>
      </c>
      <c r="F93" s="43" t="s">
        <v>25</v>
      </c>
      <c r="G93" s="44" t="s">
        <v>258</v>
      </c>
      <c r="H93" s="159" t="s">
        <v>709</v>
      </c>
    </row>
    <row r="94" spans="1:8" ht="15" x14ac:dyDescent="0.25">
      <c r="A94" s="124"/>
      <c r="B94" s="46">
        <v>3</v>
      </c>
      <c r="C94" s="43" t="s">
        <v>274</v>
      </c>
      <c r="D94" s="46" t="s">
        <v>273</v>
      </c>
      <c r="E94" s="43" t="s">
        <v>7</v>
      </c>
      <c r="F94" s="43" t="s">
        <v>226</v>
      </c>
      <c r="G94" s="44" t="s">
        <v>319</v>
      </c>
      <c r="H94" s="159" t="s">
        <v>710</v>
      </c>
    </row>
    <row r="95" spans="1:8" ht="15" x14ac:dyDescent="0.25">
      <c r="A95" s="124"/>
      <c r="B95" s="46">
        <v>4</v>
      </c>
      <c r="C95" s="43" t="s">
        <v>172</v>
      </c>
      <c r="D95" s="46" t="s">
        <v>265</v>
      </c>
      <c r="E95" s="43" t="s">
        <v>7</v>
      </c>
      <c r="F95" s="43" t="s">
        <v>23</v>
      </c>
      <c r="G95" s="44" t="s">
        <v>393</v>
      </c>
      <c r="H95" s="159" t="s">
        <v>711</v>
      </c>
    </row>
    <row r="96" spans="1:8" ht="15" x14ac:dyDescent="0.25">
      <c r="B96" s="46">
        <v>5</v>
      </c>
      <c r="C96" s="43" t="s">
        <v>395</v>
      </c>
      <c r="D96" s="46" t="s">
        <v>265</v>
      </c>
      <c r="E96" s="43" t="s">
        <v>7</v>
      </c>
      <c r="F96" s="43" t="s">
        <v>23</v>
      </c>
      <c r="G96" s="44" t="s">
        <v>396</v>
      </c>
      <c r="H96" s="159" t="s">
        <v>712</v>
      </c>
    </row>
    <row r="97" spans="1:8" ht="15" x14ac:dyDescent="0.25">
      <c r="B97" s="46">
        <v>6</v>
      </c>
      <c r="C97" s="43" t="s">
        <v>154</v>
      </c>
      <c r="D97" s="46">
        <v>2000</v>
      </c>
      <c r="E97" s="43" t="s">
        <v>7</v>
      </c>
      <c r="F97" s="43" t="s">
        <v>26</v>
      </c>
      <c r="G97" s="44" t="s">
        <v>559</v>
      </c>
      <c r="H97" s="159" t="s">
        <v>713</v>
      </c>
    </row>
    <row r="98" spans="1:8" ht="15" x14ac:dyDescent="0.25">
      <c r="B98" s="86">
        <v>7</v>
      </c>
      <c r="C98" s="43" t="s">
        <v>155</v>
      </c>
      <c r="D98" s="46">
        <v>2005</v>
      </c>
      <c r="E98" s="43" t="s">
        <v>7</v>
      </c>
      <c r="F98" s="43" t="s">
        <v>26</v>
      </c>
      <c r="G98" s="44" t="s">
        <v>353</v>
      </c>
      <c r="H98" s="159" t="s">
        <v>714</v>
      </c>
    </row>
    <row r="99" spans="1:8" ht="15" x14ac:dyDescent="0.25">
      <c r="B99" s="86">
        <v>8</v>
      </c>
      <c r="C99" s="43" t="s">
        <v>138</v>
      </c>
      <c r="D99" s="46">
        <v>2001</v>
      </c>
      <c r="E99" s="43" t="s">
        <v>7</v>
      </c>
      <c r="F99" s="43" t="s">
        <v>24</v>
      </c>
      <c r="G99" s="44" t="s">
        <v>507</v>
      </c>
      <c r="H99" s="159" t="s">
        <v>715</v>
      </c>
    </row>
    <row r="100" spans="1:8" ht="15" x14ac:dyDescent="0.25">
      <c r="A100" s="123">
        <v>13</v>
      </c>
      <c r="B100" s="48">
        <v>1</v>
      </c>
      <c r="C100" s="43" t="s">
        <v>171</v>
      </c>
      <c r="D100" s="46" t="s">
        <v>265</v>
      </c>
      <c r="E100" s="43" t="s">
        <v>7</v>
      </c>
      <c r="F100" s="43" t="s">
        <v>23</v>
      </c>
      <c r="G100" s="44" t="s">
        <v>391</v>
      </c>
      <c r="H100" s="159" t="s">
        <v>630</v>
      </c>
    </row>
    <row r="101" spans="1:8" ht="15" x14ac:dyDescent="0.25">
      <c r="A101" s="124"/>
      <c r="B101" s="46">
        <v>2</v>
      </c>
      <c r="C101" s="43" t="s">
        <v>575</v>
      </c>
      <c r="D101" s="46">
        <v>2004</v>
      </c>
      <c r="E101" s="43" t="s">
        <v>7</v>
      </c>
      <c r="F101" s="43" t="s">
        <v>52</v>
      </c>
      <c r="G101" s="44" t="s">
        <v>297</v>
      </c>
      <c r="H101" s="159" t="s">
        <v>716</v>
      </c>
    </row>
    <row r="102" spans="1:8" ht="15" x14ac:dyDescent="0.25">
      <c r="A102" s="124"/>
      <c r="B102" s="46">
        <v>3</v>
      </c>
      <c r="C102" s="43" t="s">
        <v>582</v>
      </c>
      <c r="D102" s="46">
        <v>1999</v>
      </c>
      <c r="E102" s="43" t="s">
        <v>7</v>
      </c>
      <c r="F102" s="43" t="s">
        <v>52</v>
      </c>
      <c r="G102" s="44" t="s">
        <v>250</v>
      </c>
      <c r="H102" s="159" t="s">
        <v>717</v>
      </c>
    </row>
    <row r="103" spans="1:8" ht="15" x14ac:dyDescent="0.25">
      <c r="A103" s="124"/>
      <c r="B103" s="46">
        <v>4</v>
      </c>
      <c r="C103" s="43" t="s">
        <v>69</v>
      </c>
      <c r="D103" s="46">
        <v>1998</v>
      </c>
      <c r="E103" s="43" t="s">
        <v>7</v>
      </c>
      <c r="F103" s="43" t="s">
        <v>25</v>
      </c>
      <c r="G103" s="44" t="s">
        <v>250</v>
      </c>
      <c r="H103" s="159" t="s">
        <v>718</v>
      </c>
    </row>
    <row r="104" spans="1:8" ht="15" x14ac:dyDescent="0.25">
      <c r="B104" s="46">
        <v>5</v>
      </c>
      <c r="C104" s="43" t="s">
        <v>556</v>
      </c>
      <c r="D104" s="46">
        <v>2000</v>
      </c>
      <c r="E104" s="43" t="s">
        <v>7</v>
      </c>
      <c r="F104" s="43" t="s">
        <v>26</v>
      </c>
      <c r="G104" s="44" t="s">
        <v>557</v>
      </c>
      <c r="H104" s="159" t="s">
        <v>719</v>
      </c>
    </row>
    <row r="105" spans="1:8" ht="15" x14ac:dyDescent="0.25">
      <c r="B105" s="46">
        <v>6</v>
      </c>
      <c r="C105" s="43" t="s">
        <v>581</v>
      </c>
      <c r="D105" s="46">
        <v>2001</v>
      </c>
      <c r="E105" s="43" t="s">
        <v>7</v>
      </c>
      <c r="F105" s="43" t="s">
        <v>52</v>
      </c>
      <c r="G105" s="44" t="s">
        <v>303</v>
      </c>
      <c r="H105" s="159" t="s">
        <v>720</v>
      </c>
    </row>
    <row r="106" spans="1:8" ht="15" x14ac:dyDescent="0.25">
      <c r="B106" s="86">
        <v>7</v>
      </c>
      <c r="C106" s="43" t="s">
        <v>571</v>
      </c>
      <c r="D106" s="46">
        <v>2003</v>
      </c>
      <c r="E106" s="43" t="s">
        <v>7</v>
      </c>
      <c r="F106" s="43" t="s">
        <v>52</v>
      </c>
      <c r="G106" s="44" t="s">
        <v>292</v>
      </c>
      <c r="H106" s="159" t="s">
        <v>721</v>
      </c>
    </row>
    <row r="107" spans="1:8" ht="15" x14ac:dyDescent="0.25">
      <c r="B107" s="86">
        <v>8</v>
      </c>
      <c r="C107" s="43" t="s">
        <v>72</v>
      </c>
      <c r="D107" s="46">
        <v>2001</v>
      </c>
      <c r="E107" s="43" t="s">
        <v>7</v>
      </c>
      <c r="F107" s="43" t="s">
        <v>25</v>
      </c>
      <c r="G107" s="44" t="s">
        <v>254</v>
      </c>
      <c r="H107" s="159" t="s">
        <v>722</v>
      </c>
    </row>
    <row r="108" spans="1:8" ht="15" x14ac:dyDescent="0.25">
      <c r="A108" s="123">
        <v>14</v>
      </c>
      <c r="B108" s="48">
        <v>1</v>
      </c>
      <c r="C108" s="43" t="s">
        <v>272</v>
      </c>
      <c r="D108" s="46" t="s">
        <v>273</v>
      </c>
      <c r="E108" s="43" t="s">
        <v>7</v>
      </c>
      <c r="F108" s="43" t="s">
        <v>226</v>
      </c>
      <c r="G108" s="44" t="s">
        <v>318</v>
      </c>
      <c r="H108" s="159" t="s">
        <v>723</v>
      </c>
    </row>
    <row r="109" spans="1:8" ht="15" x14ac:dyDescent="0.25">
      <c r="A109" s="124"/>
      <c r="B109" s="46">
        <v>2</v>
      </c>
      <c r="C109" s="43" t="s">
        <v>123</v>
      </c>
      <c r="D109" s="46">
        <v>2004</v>
      </c>
      <c r="E109" s="43" t="s">
        <v>7</v>
      </c>
      <c r="F109" s="43" t="s">
        <v>24</v>
      </c>
      <c r="G109" s="44" t="s">
        <v>158</v>
      </c>
      <c r="H109" s="159" t="s">
        <v>724</v>
      </c>
    </row>
    <row r="110" spans="1:8" ht="15" x14ac:dyDescent="0.25">
      <c r="A110" s="124"/>
      <c r="B110" s="46">
        <v>3</v>
      </c>
      <c r="C110" s="43" t="s">
        <v>170</v>
      </c>
      <c r="D110" s="46" t="s">
        <v>381</v>
      </c>
      <c r="E110" s="43" t="s">
        <v>7</v>
      </c>
      <c r="F110" s="43" t="s">
        <v>23</v>
      </c>
      <c r="G110" s="44" t="s">
        <v>382</v>
      </c>
      <c r="H110" s="159" t="s">
        <v>725</v>
      </c>
    </row>
    <row r="111" spans="1:8" ht="15" x14ac:dyDescent="0.25">
      <c r="A111" s="124"/>
      <c r="B111" s="46">
        <v>4</v>
      </c>
      <c r="C111" s="43" t="s">
        <v>580</v>
      </c>
      <c r="D111" s="46">
        <v>2001</v>
      </c>
      <c r="E111" s="43" t="s">
        <v>7</v>
      </c>
      <c r="F111" s="43" t="s">
        <v>52</v>
      </c>
      <c r="G111" s="44" t="s">
        <v>302</v>
      </c>
      <c r="H111" s="159" t="s">
        <v>726</v>
      </c>
    </row>
    <row r="112" spans="1:8" ht="15" x14ac:dyDescent="0.25">
      <c r="B112" s="46">
        <v>5</v>
      </c>
      <c r="C112" s="43" t="s">
        <v>169</v>
      </c>
      <c r="D112" s="46" t="s">
        <v>377</v>
      </c>
      <c r="E112" s="43" t="s">
        <v>7</v>
      </c>
      <c r="F112" s="43" t="s">
        <v>23</v>
      </c>
      <c r="G112" s="44" t="s">
        <v>378</v>
      </c>
      <c r="H112" s="159" t="s">
        <v>727</v>
      </c>
    </row>
    <row r="113" spans="1:9" ht="15" x14ac:dyDescent="0.25">
      <c r="B113" s="46">
        <v>6</v>
      </c>
      <c r="C113" s="43" t="s">
        <v>576</v>
      </c>
      <c r="D113" s="46">
        <v>2002</v>
      </c>
      <c r="E113" s="43" t="s">
        <v>7</v>
      </c>
      <c r="F113" s="43" t="s">
        <v>52</v>
      </c>
      <c r="G113" s="44" t="s">
        <v>298</v>
      </c>
      <c r="H113" s="159" t="s">
        <v>728</v>
      </c>
    </row>
    <row r="114" spans="1:9" ht="15" x14ac:dyDescent="0.25">
      <c r="B114" s="86">
        <v>7</v>
      </c>
      <c r="C114" s="43" t="s">
        <v>579</v>
      </c>
      <c r="D114" s="46">
        <v>2002</v>
      </c>
      <c r="E114" s="43" t="s">
        <v>7</v>
      </c>
      <c r="F114" s="43" t="s">
        <v>52</v>
      </c>
      <c r="G114" s="44" t="s">
        <v>301</v>
      </c>
      <c r="H114" s="159" t="s">
        <v>729</v>
      </c>
    </row>
    <row r="115" spans="1:9" ht="15" x14ac:dyDescent="0.25">
      <c r="B115" s="86">
        <v>8</v>
      </c>
      <c r="C115" s="43" t="s">
        <v>572</v>
      </c>
      <c r="D115" s="46">
        <v>2002</v>
      </c>
      <c r="E115" s="43" t="s">
        <v>7</v>
      </c>
      <c r="F115" s="43" t="s">
        <v>52</v>
      </c>
      <c r="G115" s="44" t="s">
        <v>293</v>
      </c>
      <c r="H115" s="159" t="s">
        <v>730</v>
      </c>
    </row>
    <row r="116" spans="1:9" ht="15" x14ac:dyDescent="0.25">
      <c r="A116" s="123">
        <v>15</v>
      </c>
      <c r="B116" s="48">
        <v>1</v>
      </c>
      <c r="C116" s="43" t="s">
        <v>577</v>
      </c>
      <c r="D116" s="46">
        <v>2002</v>
      </c>
      <c r="E116" s="43" t="s">
        <v>7</v>
      </c>
      <c r="F116" s="43" t="s">
        <v>52</v>
      </c>
      <c r="G116" s="44" t="s">
        <v>299</v>
      </c>
      <c r="H116" s="159" t="s">
        <v>731</v>
      </c>
    </row>
    <row r="117" spans="1:9" ht="15" x14ac:dyDescent="0.25">
      <c r="A117" s="124"/>
      <c r="B117" s="46">
        <v>2</v>
      </c>
      <c r="C117" s="43" t="s">
        <v>269</v>
      </c>
      <c r="D117" s="46" t="s">
        <v>270</v>
      </c>
      <c r="E117" s="43" t="s">
        <v>7</v>
      </c>
      <c r="F117" s="43" t="s">
        <v>226</v>
      </c>
      <c r="G117" s="44" t="s">
        <v>316</v>
      </c>
      <c r="H117" s="159" t="s">
        <v>732</v>
      </c>
    </row>
    <row r="118" spans="1:9" ht="15" x14ac:dyDescent="0.25">
      <c r="A118" s="124"/>
      <c r="B118" s="46">
        <v>3</v>
      </c>
      <c r="C118" s="59" t="s">
        <v>268</v>
      </c>
      <c r="D118" s="121" t="s">
        <v>265</v>
      </c>
      <c r="E118" s="59" t="s">
        <v>7</v>
      </c>
      <c r="F118" s="59" t="s">
        <v>226</v>
      </c>
      <c r="G118" s="57" t="s">
        <v>315</v>
      </c>
      <c r="H118" s="160" t="s">
        <v>733</v>
      </c>
    </row>
    <row r="119" spans="1:9" ht="15" x14ac:dyDescent="0.25">
      <c r="A119" s="124"/>
      <c r="B119" s="46">
        <v>4</v>
      </c>
      <c r="C119" s="59" t="s">
        <v>271</v>
      </c>
      <c r="D119" s="121" t="s">
        <v>265</v>
      </c>
      <c r="E119" s="59" t="s">
        <v>7</v>
      </c>
      <c r="F119" s="59" t="s">
        <v>226</v>
      </c>
      <c r="G119" s="57" t="s">
        <v>317</v>
      </c>
      <c r="H119" s="160" t="s">
        <v>734</v>
      </c>
    </row>
    <row r="120" spans="1:9" ht="15" x14ac:dyDescent="0.25">
      <c r="B120" s="46">
        <v>5</v>
      </c>
      <c r="C120" s="43" t="s">
        <v>574</v>
      </c>
      <c r="D120" s="46">
        <v>2002</v>
      </c>
      <c r="E120" s="43" t="s">
        <v>7</v>
      </c>
      <c r="F120" s="43" t="s">
        <v>52</v>
      </c>
      <c r="G120" s="44" t="s">
        <v>296</v>
      </c>
      <c r="H120" s="159" t="s">
        <v>735</v>
      </c>
    </row>
    <row r="121" spans="1:9" ht="15" x14ac:dyDescent="0.25">
      <c r="B121" s="46">
        <v>6</v>
      </c>
      <c r="C121" s="43" t="s">
        <v>578</v>
      </c>
      <c r="D121" s="46">
        <v>2002</v>
      </c>
      <c r="E121" s="43" t="s">
        <v>7</v>
      </c>
      <c r="F121" s="43" t="s">
        <v>52</v>
      </c>
      <c r="G121" s="44" t="s">
        <v>300</v>
      </c>
      <c r="H121" s="159" t="s">
        <v>736</v>
      </c>
    </row>
    <row r="122" spans="1:9" ht="15" x14ac:dyDescent="0.25">
      <c r="B122" s="86">
        <v>7</v>
      </c>
      <c r="C122" s="59" t="s">
        <v>573</v>
      </c>
      <c r="D122" s="121">
        <v>2001</v>
      </c>
      <c r="E122" s="59" t="s">
        <v>7</v>
      </c>
      <c r="F122" s="59" t="s">
        <v>52</v>
      </c>
      <c r="G122" s="57" t="s">
        <v>295</v>
      </c>
      <c r="H122" s="160" t="s">
        <v>737</v>
      </c>
      <c r="I122" s="58"/>
    </row>
    <row r="123" spans="1:9" ht="15" x14ac:dyDescent="0.25">
      <c r="B123" s="86">
        <v>8</v>
      </c>
      <c r="C123" s="43" t="s">
        <v>122</v>
      </c>
      <c r="D123" s="46">
        <v>1999</v>
      </c>
      <c r="E123" s="43" t="s">
        <v>7</v>
      </c>
      <c r="F123" s="43" t="s">
        <v>24</v>
      </c>
      <c r="G123" s="44" t="s">
        <v>480</v>
      </c>
      <c r="H123" s="159" t="s">
        <v>738</v>
      </c>
    </row>
  </sheetData>
  <pageMargins left="0.47244094488188981" right="0.59055118110236227" top="0.74803149606299213" bottom="0.74803149606299213" header="0.31496062992125984" footer="0.31496062992125984"/>
  <pageSetup paperSize="9" scale="88" orientation="portrait" horizontalDpi="4294967293" verticalDpi="4294967293" r:id="rId1"/>
  <rowBreaks count="1" manualBreakCount="1">
    <brk id="59" max="16383" man="1"/>
  </rowBreaks>
  <ignoredErrors>
    <ignoredError sqref="D4:D123" numberStoredAsText="1"/>
  </ignoredErrors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70" zoomScaleNormal="70" workbookViewId="0">
      <selection activeCell="Q20" sqref="Q20"/>
    </sheetView>
  </sheetViews>
  <sheetFormatPr defaultRowHeight="15.75" x14ac:dyDescent="0.25"/>
  <cols>
    <col min="1" max="1" width="4.7109375" customWidth="1"/>
    <col min="2" max="2" width="5.7109375" customWidth="1"/>
    <col min="3" max="3" width="16.7109375" style="60" bestFit="1" customWidth="1"/>
    <col min="4" max="4" width="9.85546875" style="139" customWidth="1"/>
    <col min="5" max="6" width="9.140625" style="60"/>
    <col min="7" max="7" width="12.7109375" style="60" customWidth="1"/>
    <col min="8" max="8" width="12.7109375" style="166" customWidth="1"/>
    <col min="9" max="9" width="9.140625" style="1"/>
  </cols>
  <sheetData>
    <row r="1" spans="1:9" x14ac:dyDescent="0.25">
      <c r="A1" s="140" t="s">
        <v>592</v>
      </c>
      <c r="B1" s="140"/>
      <c r="C1" s="140"/>
    </row>
    <row r="3" spans="1:9" x14ac:dyDescent="0.25">
      <c r="A3" s="39"/>
      <c r="B3" s="9"/>
      <c r="C3" s="60" t="s">
        <v>53</v>
      </c>
      <c r="D3" s="139" t="s">
        <v>54</v>
      </c>
      <c r="E3" s="60" t="s">
        <v>55</v>
      </c>
      <c r="F3" s="60" t="s">
        <v>56</v>
      </c>
      <c r="G3" s="60" t="s">
        <v>2</v>
      </c>
      <c r="H3" s="167" t="s">
        <v>196</v>
      </c>
      <c r="I3" s="1" t="s">
        <v>197</v>
      </c>
    </row>
    <row r="4" spans="1:9" x14ac:dyDescent="0.25">
      <c r="A4" s="40">
        <v>16</v>
      </c>
      <c r="B4" s="38">
        <v>1</v>
      </c>
      <c r="C4" s="60" t="s">
        <v>67</v>
      </c>
      <c r="D4" s="139">
        <v>2004</v>
      </c>
      <c r="E4" s="60" t="s">
        <v>6</v>
      </c>
      <c r="F4" s="60" t="s">
        <v>25</v>
      </c>
      <c r="G4" s="60" t="s">
        <v>68</v>
      </c>
      <c r="H4" s="166" t="s">
        <v>739</v>
      </c>
    </row>
    <row r="5" spans="1:9" x14ac:dyDescent="0.25">
      <c r="A5" s="39"/>
      <c r="B5" s="9">
        <v>2</v>
      </c>
      <c r="C5" s="60" t="s">
        <v>454</v>
      </c>
      <c r="D5" s="139" t="s">
        <v>262</v>
      </c>
      <c r="E5" s="60" t="s">
        <v>6</v>
      </c>
      <c r="F5" s="60" t="s">
        <v>23</v>
      </c>
      <c r="G5" s="60" t="s">
        <v>68</v>
      </c>
      <c r="H5" s="166" t="s">
        <v>740</v>
      </c>
    </row>
    <row r="6" spans="1:9" x14ac:dyDescent="0.25">
      <c r="A6" s="39"/>
      <c r="B6" s="9">
        <v>3</v>
      </c>
      <c r="C6" s="60" t="s">
        <v>105</v>
      </c>
      <c r="D6" s="139">
        <v>2006</v>
      </c>
      <c r="E6" s="60" t="s">
        <v>6</v>
      </c>
      <c r="F6" s="60" t="s">
        <v>52</v>
      </c>
      <c r="G6" s="60" t="s">
        <v>99</v>
      </c>
      <c r="H6" s="166" t="s">
        <v>741</v>
      </c>
    </row>
    <row r="7" spans="1:9" x14ac:dyDescent="0.25">
      <c r="A7" s="39"/>
      <c r="B7" s="9">
        <v>4</v>
      </c>
      <c r="C7" s="60" t="s">
        <v>150</v>
      </c>
      <c r="D7" s="139">
        <v>2008</v>
      </c>
      <c r="E7" s="60" t="s">
        <v>6</v>
      </c>
      <c r="F7" s="60" t="s">
        <v>24</v>
      </c>
      <c r="G7" s="60" t="s">
        <v>547</v>
      </c>
      <c r="H7" s="166" t="s">
        <v>630</v>
      </c>
    </row>
    <row r="8" spans="1:9" x14ac:dyDescent="0.25">
      <c r="A8" s="39"/>
      <c r="B8" s="9">
        <v>5</v>
      </c>
      <c r="C8" s="60" t="s">
        <v>160</v>
      </c>
      <c r="D8" s="139" t="s">
        <v>202</v>
      </c>
      <c r="E8" s="60" t="s">
        <v>6</v>
      </c>
      <c r="F8" s="60" t="s">
        <v>23</v>
      </c>
      <c r="G8" s="60" t="s">
        <v>68</v>
      </c>
      <c r="H8" s="166" t="s">
        <v>630</v>
      </c>
    </row>
    <row r="9" spans="1:9" x14ac:dyDescent="0.25">
      <c r="A9" s="39"/>
      <c r="B9" s="9">
        <v>6</v>
      </c>
      <c r="C9" s="60" t="s">
        <v>151</v>
      </c>
      <c r="D9" s="139">
        <v>2007</v>
      </c>
      <c r="E9" s="60" t="s">
        <v>6</v>
      </c>
      <c r="F9" s="60" t="s">
        <v>24</v>
      </c>
      <c r="G9" s="60" t="s">
        <v>548</v>
      </c>
      <c r="H9" s="166" t="s">
        <v>630</v>
      </c>
    </row>
    <row r="10" spans="1:9" x14ac:dyDescent="0.25">
      <c r="A10" s="138"/>
      <c r="B10" s="28">
        <v>7</v>
      </c>
      <c r="C10" s="60" t="s">
        <v>108</v>
      </c>
      <c r="D10" s="139">
        <v>2008</v>
      </c>
      <c r="E10" s="60" t="s">
        <v>6</v>
      </c>
      <c r="F10" s="60" t="s">
        <v>52</v>
      </c>
      <c r="G10" s="60" t="s">
        <v>359</v>
      </c>
      <c r="H10" s="166" t="s">
        <v>630</v>
      </c>
    </row>
    <row r="11" spans="1:9" x14ac:dyDescent="0.25">
      <c r="A11" s="138"/>
      <c r="B11" s="28">
        <v>8</v>
      </c>
      <c r="C11" s="60" t="s">
        <v>163</v>
      </c>
      <c r="D11" s="139" t="s">
        <v>270</v>
      </c>
      <c r="E11" s="60" t="s">
        <v>6</v>
      </c>
      <c r="F11" s="60" t="s">
        <v>23</v>
      </c>
      <c r="G11" s="60" t="s">
        <v>68</v>
      </c>
      <c r="H11" s="166" t="s">
        <v>742</v>
      </c>
    </row>
    <row r="12" spans="1:9" x14ac:dyDescent="0.25">
      <c r="A12" s="40">
        <v>17</v>
      </c>
      <c r="B12" s="38">
        <v>1</v>
      </c>
      <c r="C12" s="60" t="s">
        <v>476</v>
      </c>
      <c r="D12" s="139" t="s">
        <v>477</v>
      </c>
      <c r="E12" s="60" t="s">
        <v>6</v>
      </c>
      <c r="F12" s="60" t="s">
        <v>23</v>
      </c>
      <c r="G12" s="60" t="s">
        <v>478</v>
      </c>
      <c r="H12" s="166" t="s">
        <v>743</v>
      </c>
    </row>
    <row r="13" spans="1:9" x14ac:dyDescent="0.25">
      <c r="A13" s="138"/>
      <c r="B13" s="9">
        <v>2</v>
      </c>
      <c r="C13" s="60" t="s">
        <v>474</v>
      </c>
      <c r="D13" s="139" t="s">
        <v>443</v>
      </c>
      <c r="E13" s="60" t="s">
        <v>6</v>
      </c>
      <c r="F13" s="60" t="s">
        <v>23</v>
      </c>
      <c r="G13" s="60" t="s">
        <v>475</v>
      </c>
      <c r="H13" s="166" t="s">
        <v>744</v>
      </c>
    </row>
    <row r="14" spans="1:9" x14ac:dyDescent="0.25">
      <c r="A14" s="138"/>
      <c r="B14" s="9">
        <v>3</v>
      </c>
      <c r="C14" s="60" t="s">
        <v>106</v>
      </c>
      <c r="D14" s="139">
        <v>2007</v>
      </c>
      <c r="E14" s="60" t="s">
        <v>6</v>
      </c>
      <c r="F14" s="60" t="s">
        <v>52</v>
      </c>
      <c r="G14" s="60" t="s">
        <v>97</v>
      </c>
      <c r="H14" s="166" t="s">
        <v>745</v>
      </c>
    </row>
    <row r="15" spans="1:9" x14ac:dyDescent="0.25">
      <c r="A15" s="138"/>
      <c r="B15" s="9">
        <v>4</v>
      </c>
      <c r="C15" s="60" t="s">
        <v>104</v>
      </c>
      <c r="D15" s="139">
        <v>2007</v>
      </c>
      <c r="E15" s="60" t="s">
        <v>6</v>
      </c>
      <c r="F15" s="60" t="s">
        <v>52</v>
      </c>
      <c r="G15" s="60" t="s">
        <v>358</v>
      </c>
      <c r="H15" s="166" t="s">
        <v>746</v>
      </c>
    </row>
    <row r="16" spans="1:9" x14ac:dyDescent="0.25">
      <c r="A16" s="138"/>
      <c r="B16" s="9">
        <v>5</v>
      </c>
      <c r="C16" s="60" t="s">
        <v>466</v>
      </c>
      <c r="D16" s="139" t="s">
        <v>443</v>
      </c>
      <c r="E16" s="60" t="s">
        <v>6</v>
      </c>
      <c r="F16" s="60" t="s">
        <v>23</v>
      </c>
      <c r="G16" s="60" t="s">
        <v>467</v>
      </c>
      <c r="H16" s="166" t="s">
        <v>747</v>
      </c>
    </row>
    <row r="17" spans="1:9" x14ac:dyDescent="0.25">
      <c r="A17" s="138"/>
      <c r="B17" s="9">
        <v>6</v>
      </c>
      <c r="C17" s="60" t="s">
        <v>159</v>
      </c>
      <c r="D17" s="139" t="s">
        <v>443</v>
      </c>
      <c r="E17" s="60" t="s">
        <v>6</v>
      </c>
      <c r="F17" s="60" t="s">
        <v>23</v>
      </c>
      <c r="G17" s="60" t="s">
        <v>473</v>
      </c>
      <c r="H17" s="166" t="s">
        <v>748</v>
      </c>
    </row>
    <row r="18" spans="1:9" x14ac:dyDescent="0.25">
      <c r="A18" s="138"/>
      <c r="B18" s="28">
        <v>7</v>
      </c>
      <c r="C18" s="60" t="s">
        <v>107</v>
      </c>
      <c r="D18" s="139">
        <v>2008</v>
      </c>
      <c r="E18" s="60" t="s">
        <v>6</v>
      </c>
      <c r="F18" s="60" t="s">
        <v>52</v>
      </c>
      <c r="G18" s="60" t="s">
        <v>116</v>
      </c>
      <c r="H18" s="166" t="s">
        <v>749</v>
      </c>
    </row>
    <row r="19" spans="1:9" x14ac:dyDescent="0.25">
      <c r="A19" s="138"/>
      <c r="B19" s="28">
        <v>8</v>
      </c>
      <c r="C19" s="60" t="s">
        <v>149</v>
      </c>
      <c r="D19" s="139">
        <v>2007</v>
      </c>
      <c r="E19" s="60" t="s">
        <v>6</v>
      </c>
      <c r="F19" s="60" t="s">
        <v>24</v>
      </c>
      <c r="G19" s="60" t="s">
        <v>546</v>
      </c>
      <c r="H19" s="166" t="s">
        <v>750</v>
      </c>
    </row>
    <row r="20" spans="1:9" x14ac:dyDescent="0.25">
      <c r="A20" s="40">
        <v>18</v>
      </c>
      <c r="B20" s="38">
        <v>1</v>
      </c>
      <c r="C20" s="60" t="s">
        <v>468</v>
      </c>
      <c r="D20" s="139" t="s">
        <v>443</v>
      </c>
      <c r="E20" s="60" t="s">
        <v>6</v>
      </c>
      <c r="F20" s="60" t="s">
        <v>23</v>
      </c>
      <c r="G20" s="60" t="s">
        <v>469</v>
      </c>
      <c r="H20" s="166" t="s">
        <v>751</v>
      </c>
    </row>
    <row r="21" spans="1:9" x14ac:dyDescent="0.25">
      <c r="A21" s="138"/>
      <c r="B21" s="9">
        <v>2</v>
      </c>
      <c r="C21" s="60" t="s">
        <v>164</v>
      </c>
      <c r="D21" s="139" t="s">
        <v>443</v>
      </c>
      <c r="E21" s="60" t="s">
        <v>6</v>
      </c>
      <c r="F21" s="60" t="s">
        <v>23</v>
      </c>
      <c r="G21" s="60" t="s">
        <v>471</v>
      </c>
      <c r="H21" s="166" t="s">
        <v>752</v>
      </c>
    </row>
    <row r="22" spans="1:9" x14ac:dyDescent="0.25">
      <c r="A22" s="138"/>
      <c r="B22" s="9">
        <v>3</v>
      </c>
      <c r="C22" s="60" t="s">
        <v>568</v>
      </c>
      <c r="D22" s="139">
        <v>2006</v>
      </c>
      <c r="E22" s="60" t="s">
        <v>6</v>
      </c>
      <c r="F22" s="60" t="s">
        <v>26</v>
      </c>
      <c r="G22" s="60" t="s">
        <v>117</v>
      </c>
      <c r="H22" s="166" t="s">
        <v>630</v>
      </c>
    </row>
    <row r="23" spans="1:9" x14ac:dyDescent="0.25">
      <c r="A23" s="138"/>
      <c r="B23" s="9">
        <v>4</v>
      </c>
      <c r="C23" s="60" t="s">
        <v>286</v>
      </c>
      <c r="D23" s="139">
        <v>2004</v>
      </c>
      <c r="E23" s="60" t="s">
        <v>6</v>
      </c>
      <c r="F23" s="60" t="s">
        <v>52</v>
      </c>
      <c r="G23" s="60" t="s">
        <v>117</v>
      </c>
      <c r="H23" s="166" t="s">
        <v>753</v>
      </c>
      <c r="I23" s="13"/>
    </row>
    <row r="24" spans="1:9" x14ac:dyDescent="0.25">
      <c r="A24" s="138"/>
      <c r="B24" s="9">
        <v>5</v>
      </c>
      <c r="C24" s="60" t="s">
        <v>114</v>
      </c>
      <c r="D24" s="139">
        <v>2006</v>
      </c>
      <c r="E24" s="60" t="s">
        <v>6</v>
      </c>
      <c r="F24" s="60" t="s">
        <v>52</v>
      </c>
      <c r="G24" s="60" t="s">
        <v>309</v>
      </c>
      <c r="H24" s="166" t="s">
        <v>754</v>
      </c>
    </row>
    <row r="25" spans="1:9" x14ac:dyDescent="0.25">
      <c r="A25" s="138"/>
      <c r="B25" s="9">
        <v>6</v>
      </c>
      <c r="C25" s="60" t="s">
        <v>167</v>
      </c>
      <c r="D25" s="139" t="s">
        <v>191</v>
      </c>
      <c r="E25" s="60" t="s">
        <v>6</v>
      </c>
      <c r="F25" s="60" t="s">
        <v>23</v>
      </c>
      <c r="G25" s="60" t="s">
        <v>464</v>
      </c>
      <c r="H25" s="166" t="s">
        <v>755</v>
      </c>
    </row>
    <row r="26" spans="1:9" x14ac:dyDescent="0.25">
      <c r="A26" s="138"/>
      <c r="B26" s="28">
        <v>7</v>
      </c>
      <c r="C26" s="60" t="s">
        <v>287</v>
      </c>
      <c r="D26" s="139">
        <v>2006</v>
      </c>
      <c r="E26" s="60" t="s">
        <v>6</v>
      </c>
      <c r="F26" s="60" t="s">
        <v>52</v>
      </c>
      <c r="G26" s="60" t="s">
        <v>119</v>
      </c>
      <c r="H26" s="166" t="s">
        <v>756</v>
      </c>
    </row>
    <row r="27" spans="1:9" x14ac:dyDescent="0.25">
      <c r="A27" s="138"/>
      <c r="B27" s="28">
        <v>8</v>
      </c>
      <c r="C27" s="60" t="s">
        <v>552</v>
      </c>
      <c r="D27" s="139" t="s">
        <v>202</v>
      </c>
      <c r="E27" s="60" t="s">
        <v>6</v>
      </c>
      <c r="F27" s="60" t="s">
        <v>24</v>
      </c>
      <c r="G27" s="60" t="s">
        <v>553</v>
      </c>
      <c r="H27" s="166" t="s">
        <v>757</v>
      </c>
    </row>
    <row r="28" spans="1:9" x14ac:dyDescent="0.25">
      <c r="A28" s="40">
        <v>19</v>
      </c>
      <c r="B28" s="38">
        <v>1</v>
      </c>
      <c r="C28" s="60" t="s">
        <v>165</v>
      </c>
      <c r="D28" s="139" t="s">
        <v>190</v>
      </c>
      <c r="E28" s="60" t="s">
        <v>6</v>
      </c>
      <c r="F28" s="60" t="s">
        <v>23</v>
      </c>
      <c r="G28" s="60" t="s">
        <v>457</v>
      </c>
      <c r="H28" s="166" t="s">
        <v>758</v>
      </c>
    </row>
    <row r="29" spans="1:9" x14ac:dyDescent="0.25">
      <c r="A29" s="138"/>
      <c r="B29" s="9">
        <v>2</v>
      </c>
      <c r="C29" s="60" t="s">
        <v>166</v>
      </c>
      <c r="D29" s="139" t="s">
        <v>191</v>
      </c>
      <c r="E29" s="60" t="s">
        <v>6</v>
      </c>
      <c r="F29" s="60" t="s">
        <v>23</v>
      </c>
      <c r="G29" s="60" t="s">
        <v>462</v>
      </c>
      <c r="H29" s="166" t="s">
        <v>759</v>
      </c>
      <c r="I29" s="13"/>
    </row>
    <row r="30" spans="1:9" x14ac:dyDescent="0.25">
      <c r="A30" s="138"/>
      <c r="B30" s="9">
        <v>3</v>
      </c>
      <c r="C30" s="60" t="s">
        <v>569</v>
      </c>
      <c r="D30" s="139">
        <v>2006</v>
      </c>
      <c r="E30" s="60" t="s">
        <v>6</v>
      </c>
      <c r="F30" s="60" t="s">
        <v>26</v>
      </c>
      <c r="G30" s="60" t="s">
        <v>77</v>
      </c>
      <c r="H30" s="166" t="s">
        <v>760</v>
      </c>
    </row>
    <row r="31" spans="1:9" x14ac:dyDescent="0.25">
      <c r="A31" s="138"/>
      <c r="B31" s="9">
        <v>4</v>
      </c>
      <c r="C31" s="60" t="s">
        <v>113</v>
      </c>
      <c r="D31" s="139">
        <v>2006</v>
      </c>
      <c r="E31" s="60" t="s">
        <v>6</v>
      </c>
      <c r="F31" s="60" t="s">
        <v>52</v>
      </c>
      <c r="G31" s="60" t="s">
        <v>357</v>
      </c>
      <c r="H31" s="166" t="s">
        <v>761</v>
      </c>
    </row>
    <row r="32" spans="1:9" x14ac:dyDescent="0.25">
      <c r="A32" s="138"/>
      <c r="B32" s="9">
        <v>5</v>
      </c>
      <c r="C32" s="60" t="s">
        <v>459</v>
      </c>
      <c r="D32" s="139" t="s">
        <v>190</v>
      </c>
      <c r="E32" s="60" t="s">
        <v>6</v>
      </c>
      <c r="F32" s="60" t="s">
        <v>23</v>
      </c>
      <c r="G32" s="60" t="s">
        <v>460</v>
      </c>
      <c r="H32" s="166" t="s">
        <v>762</v>
      </c>
    </row>
    <row r="33" spans="1:9" x14ac:dyDescent="0.25">
      <c r="A33" s="138"/>
      <c r="B33" s="9">
        <v>6</v>
      </c>
      <c r="C33" s="60" t="s">
        <v>111</v>
      </c>
      <c r="D33" s="139">
        <v>2004</v>
      </c>
      <c r="E33" s="60" t="s">
        <v>6</v>
      </c>
      <c r="F33" s="60" t="s">
        <v>52</v>
      </c>
      <c r="G33" s="60" t="s">
        <v>356</v>
      </c>
      <c r="H33" s="166" t="s">
        <v>763</v>
      </c>
    </row>
    <row r="34" spans="1:9" x14ac:dyDescent="0.25">
      <c r="A34" s="138"/>
      <c r="B34" s="28">
        <v>7</v>
      </c>
      <c r="C34" s="60" t="s">
        <v>112</v>
      </c>
      <c r="D34" s="139">
        <v>2006</v>
      </c>
      <c r="E34" s="60" t="s">
        <v>6</v>
      </c>
      <c r="F34" s="60" t="s">
        <v>52</v>
      </c>
      <c r="G34" s="60" t="s">
        <v>356</v>
      </c>
      <c r="H34" s="166" t="s">
        <v>764</v>
      </c>
    </row>
    <row r="35" spans="1:9" x14ac:dyDescent="0.25">
      <c r="A35" s="138"/>
      <c r="B35" s="28">
        <v>8</v>
      </c>
      <c r="C35" s="60" t="s">
        <v>115</v>
      </c>
      <c r="D35" s="139">
        <v>2006</v>
      </c>
      <c r="E35" s="60" t="s">
        <v>6</v>
      </c>
      <c r="F35" s="60" t="s">
        <v>52</v>
      </c>
      <c r="G35" s="60" t="s">
        <v>193</v>
      </c>
      <c r="H35" s="166" t="s">
        <v>765</v>
      </c>
    </row>
    <row r="36" spans="1:9" x14ac:dyDescent="0.25">
      <c r="A36" s="40">
        <v>20</v>
      </c>
      <c r="B36" s="38">
        <v>1</v>
      </c>
      <c r="C36" s="60" t="s">
        <v>161</v>
      </c>
      <c r="D36" s="139" t="s">
        <v>262</v>
      </c>
      <c r="E36" s="60" t="s">
        <v>6</v>
      </c>
      <c r="F36" s="60" t="s">
        <v>23</v>
      </c>
      <c r="G36" s="60" t="s">
        <v>453</v>
      </c>
      <c r="H36" s="166" t="s">
        <v>660</v>
      </c>
      <c r="I36" s="13"/>
    </row>
    <row r="37" spans="1:9" x14ac:dyDescent="0.25">
      <c r="A37" s="138"/>
      <c r="B37" s="9">
        <v>2</v>
      </c>
      <c r="C37" s="60" t="s">
        <v>168</v>
      </c>
      <c r="D37" s="139" t="s">
        <v>273</v>
      </c>
      <c r="E37" s="60" t="s">
        <v>6</v>
      </c>
      <c r="F37" s="60" t="s">
        <v>23</v>
      </c>
      <c r="G37" s="60" t="s">
        <v>455</v>
      </c>
      <c r="H37" s="166" t="s">
        <v>766</v>
      </c>
    </row>
    <row r="38" spans="1:9" x14ac:dyDescent="0.25">
      <c r="A38" s="138"/>
      <c r="B38" s="9">
        <v>3</v>
      </c>
      <c r="C38" s="60" t="s">
        <v>146</v>
      </c>
      <c r="D38" s="139">
        <v>2006</v>
      </c>
      <c r="E38" s="60" t="s">
        <v>6</v>
      </c>
      <c r="F38" s="60" t="s">
        <v>24</v>
      </c>
      <c r="G38" s="60" t="s">
        <v>540</v>
      </c>
      <c r="H38" s="166" t="s">
        <v>767</v>
      </c>
    </row>
    <row r="39" spans="1:9" x14ac:dyDescent="0.25">
      <c r="A39" s="138"/>
      <c r="B39" s="9">
        <v>4</v>
      </c>
      <c r="C39" s="60" t="s">
        <v>110</v>
      </c>
      <c r="D39" s="139">
        <v>2003</v>
      </c>
      <c r="E39" s="60" t="s">
        <v>6</v>
      </c>
      <c r="F39" s="60" t="s">
        <v>52</v>
      </c>
      <c r="G39" s="60" t="s">
        <v>347</v>
      </c>
      <c r="H39" s="166" t="s">
        <v>768</v>
      </c>
    </row>
    <row r="40" spans="1:9" x14ac:dyDescent="0.25">
      <c r="A40" s="138"/>
      <c r="B40" s="9">
        <v>5</v>
      </c>
      <c r="C40" s="60" t="s">
        <v>587</v>
      </c>
      <c r="D40" s="139">
        <v>2004</v>
      </c>
      <c r="E40" s="60" t="s">
        <v>6</v>
      </c>
      <c r="F40" s="60" t="s">
        <v>52</v>
      </c>
      <c r="G40" s="60" t="s">
        <v>98</v>
      </c>
      <c r="H40" s="166" t="s">
        <v>630</v>
      </c>
    </row>
    <row r="41" spans="1:9" x14ac:dyDescent="0.25">
      <c r="A41" s="138"/>
      <c r="B41" s="9">
        <v>6</v>
      </c>
      <c r="C41" s="60" t="s">
        <v>162</v>
      </c>
      <c r="D41" s="139" t="s">
        <v>270</v>
      </c>
      <c r="E41" s="60" t="s">
        <v>6</v>
      </c>
      <c r="F41" s="60" t="s">
        <v>23</v>
      </c>
      <c r="G41" s="60" t="s">
        <v>451</v>
      </c>
      <c r="H41" s="166" t="s">
        <v>769</v>
      </c>
    </row>
    <row r="42" spans="1:9" x14ac:dyDescent="0.25">
      <c r="A42" s="138"/>
      <c r="B42" s="28">
        <v>7</v>
      </c>
      <c r="C42" s="60" t="s">
        <v>153</v>
      </c>
      <c r="D42" s="139" t="s">
        <v>262</v>
      </c>
      <c r="E42" s="60" t="s">
        <v>6</v>
      </c>
      <c r="F42" s="60" t="s">
        <v>24</v>
      </c>
      <c r="G42" s="60" t="s">
        <v>551</v>
      </c>
      <c r="H42" s="166" t="s">
        <v>770</v>
      </c>
    </row>
    <row r="43" spans="1:9" x14ac:dyDescent="0.25">
      <c r="A43" s="138"/>
      <c r="B43" s="28">
        <v>8</v>
      </c>
      <c r="C43" s="60" t="s">
        <v>267</v>
      </c>
      <c r="D43" s="139" t="s">
        <v>191</v>
      </c>
      <c r="E43" s="60" t="s">
        <v>6</v>
      </c>
      <c r="F43" s="60" t="s">
        <v>226</v>
      </c>
      <c r="G43" s="60" t="s">
        <v>314</v>
      </c>
      <c r="H43" s="166" t="s">
        <v>771</v>
      </c>
    </row>
    <row r="44" spans="1:9" x14ac:dyDescent="0.25">
      <c r="A44" s="40">
        <v>21</v>
      </c>
      <c r="B44" s="38">
        <v>1</v>
      </c>
      <c r="C44" s="60" t="s">
        <v>109</v>
      </c>
      <c r="D44" s="139">
        <v>2002</v>
      </c>
      <c r="E44" s="60" t="s">
        <v>6</v>
      </c>
      <c r="F44" s="60" t="s">
        <v>52</v>
      </c>
      <c r="G44" s="60" t="s">
        <v>348</v>
      </c>
      <c r="H44" s="166" t="s">
        <v>772</v>
      </c>
      <c r="I44" s="13"/>
    </row>
    <row r="45" spans="1:9" x14ac:dyDescent="0.25">
      <c r="A45" s="138"/>
      <c r="B45" s="9">
        <v>2</v>
      </c>
      <c r="C45" s="60" t="s">
        <v>156</v>
      </c>
      <c r="D45" s="139">
        <v>2002</v>
      </c>
      <c r="E45" s="60" t="s">
        <v>6</v>
      </c>
      <c r="F45" s="60" t="s">
        <v>26</v>
      </c>
      <c r="G45" s="60" t="s">
        <v>565</v>
      </c>
      <c r="H45" s="166" t="s">
        <v>773</v>
      </c>
    </row>
    <row r="46" spans="1:9" x14ac:dyDescent="0.25">
      <c r="A46" s="138"/>
      <c r="B46" s="9">
        <v>3</v>
      </c>
      <c r="C46" s="60" t="s">
        <v>584</v>
      </c>
      <c r="D46" s="139">
        <v>2004</v>
      </c>
      <c r="E46" s="60" t="s">
        <v>6</v>
      </c>
      <c r="F46" s="60" t="s">
        <v>52</v>
      </c>
      <c r="G46" s="60" t="s">
        <v>349</v>
      </c>
      <c r="H46" s="166" t="s">
        <v>774</v>
      </c>
    </row>
    <row r="47" spans="1:9" x14ac:dyDescent="0.25">
      <c r="A47" s="39"/>
      <c r="B47" s="9">
        <v>4</v>
      </c>
      <c r="C47" s="60" t="s">
        <v>261</v>
      </c>
      <c r="D47" s="139" t="s">
        <v>262</v>
      </c>
      <c r="E47" s="60" t="s">
        <v>6</v>
      </c>
      <c r="F47" s="60" t="s">
        <v>226</v>
      </c>
      <c r="G47" s="60" t="s">
        <v>312</v>
      </c>
      <c r="H47" s="166" t="s">
        <v>775</v>
      </c>
    </row>
    <row r="48" spans="1:9" x14ac:dyDescent="0.25">
      <c r="A48" s="39"/>
      <c r="B48" s="9">
        <v>5</v>
      </c>
      <c r="C48" s="60" t="s">
        <v>152</v>
      </c>
      <c r="D48" s="139">
        <v>2001</v>
      </c>
      <c r="E48" s="60" t="s">
        <v>6</v>
      </c>
      <c r="F48" s="60" t="s">
        <v>24</v>
      </c>
      <c r="G48" s="60" t="s">
        <v>549</v>
      </c>
      <c r="H48" s="166" t="s">
        <v>776</v>
      </c>
    </row>
    <row r="49" spans="1:9" x14ac:dyDescent="0.25">
      <c r="A49" s="39"/>
      <c r="B49" s="9">
        <v>6</v>
      </c>
      <c r="C49" s="60" t="s">
        <v>586</v>
      </c>
      <c r="D49" s="139">
        <v>2003</v>
      </c>
      <c r="E49" s="60" t="s">
        <v>6</v>
      </c>
      <c r="F49" s="60" t="s">
        <v>52</v>
      </c>
      <c r="G49" s="60" t="s">
        <v>70</v>
      </c>
      <c r="H49" s="166" t="s">
        <v>777</v>
      </c>
      <c r="I49" s="13"/>
    </row>
    <row r="50" spans="1:9" x14ac:dyDescent="0.25">
      <c r="A50" s="39"/>
      <c r="B50" s="28">
        <v>7</v>
      </c>
      <c r="C50" s="60" t="s">
        <v>157</v>
      </c>
      <c r="D50" s="139">
        <v>2002</v>
      </c>
      <c r="E50" s="60" t="s">
        <v>6</v>
      </c>
      <c r="F50" s="60" t="s">
        <v>26</v>
      </c>
      <c r="G50" s="60" t="s">
        <v>566</v>
      </c>
      <c r="H50" s="166" t="s">
        <v>778</v>
      </c>
    </row>
    <row r="51" spans="1:9" x14ac:dyDescent="0.25">
      <c r="B51" s="28">
        <v>8</v>
      </c>
      <c r="C51" s="60" t="s">
        <v>148</v>
      </c>
      <c r="D51" s="139">
        <v>2005</v>
      </c>
      <c r="E51" s="60" t="s">
        <v>6</v>
      </c>
      <c r="F51" s="60" t="s">
        <v>24</v>
      </c>
      <c r="G51" s="60" t="s">
        <v>544</v>
      </c>
      <c r="H51" s="166" t="s">
        <v>779</v>
      </c>
    </row>
    <row r="52" spans="1:9" x14ac:dyDescent="0.25">
      <c r="A52" s="40">
        <v>22</v>
      </c>
      <c r="B52" s="38">
        <v>1</v>
      </c>
      <c r="C52" s="60" t="s">
        <v>143</v>
      </c>
      <c r="D52" s="139">
        <v>2003</v>
      </c>
      <c r="E52" s="60" t="s">
        <v>6</v>
      </c>
      <c r="F52" s="60" t="s">
        <v>24</v>
      </c>
      <c r="G52" s="60" t="s">
        <v>535</v>
      </c>
      <c r="H52" s="166" t="s">
        <v>780</v>
      </c>
    </row>
    <row r="53" spans="1:9" x14ac:dyDescent="0.25">
      <c r="B53" s="9">
        <v>2</v>
      </c>
      <c r="C53" s="60" t="s">
        <v>189</v>
      </c>
      <c r="D53" s="139">
        <v>2004</v>
      </c>
      <c r="E53" s="60" t="s">
        <v>6</v>
      </c>
      <c r="F53" s="60" t="s">
        <v>52</v>
      </c>
      <c r="G53" s="60" t="s">
        <v>351</v>
      </c>
      <c r="H53" s="166" t="s">
        <v>781</v>
      </c>
    </row>
    <row r="54" spans="1:9" x14ac:dyDescent="0.25">
      <c r="B54" s="9">
        <v>3</v>
      </c>
      <c r="C54" s="60" t="s">
        <v>589</v>
      </c>
      <c r="D54" s="139">
        <v>2001</v>
      </c>
      <c r="E54" s="60" t="s">
        <v>6</v>
      </c>
      <c r="F54" s="60" t="s">
        <v>52</v>
      </c>
      <c r="G54" s="60" t="s">
        <v>353</v>
      </c>
      <c r="H54" s="166" t="s">
        <v>782</v>
      </c>
    </row>
    <row r="55" spans="1:9" x14ac:dyDescent="0.25">
      <c r="B55" s="9">
        <v>4</v>
      </c>
      <c r="C55" s="60" t="s">
        <v>588</v>
      </c>
      <c r="D55" s="139">
        <v>2001</v>
      </c>
      <c r="E55" s="60" t="s">
        <v>6</v>
      </c>
      <c r="F55" s="60" t="s">
        <v>52</v>
      </c>
      <c r="G55" s="60" t="s">
        <v>352</v>
      </c>
      <c r="H55" s="166" t="s">
        <v>783</v>
      </c>
    </row>
    <row r="56" spans="1:9" x14ac:dyDescent="0.25">
      <c r="B56" s="9">
        <v>5</v>
      </c>
      <c r="C56" s="60" t="s">
        <v>591</v>
      </c>
      <c r="D56" s="139">
        <v>2001</v>
      </c>
      <c r="E56" s="60" t="s">
        <v>6</v>
      </c>
      <c r="F56" s="60" t="s">
        <v>52</v>
      </c>
      <c r="G56" s="60" t="s">
        <v>355</v>
      </c>
      <c r="H56" s="166" t="s">
        <v>784</v>
      </c>
    </row>
    <row r="57" spans="1:9" x14ac:dyDescent="0.25">
      <c r="B57" s="9">
        <v>6</v>
      </c>
      <c r="C57" s="60" t="s">
        <v>140</v>
      </c>
      <c r="D57" s="139">
        <v>2005</v>
      </c>
      <c r="E57" s="60" t="s">
        <v>6</v>
      </c>
      <c r="F57" s="60" t="s">
        <v>24</v>
      </c>
      <c r="G57" s="60" t="s">
        <v>529</v>
      </c>
      <c r="H57" s="166" t="s">
        <v>785</v>
      </c>
    </row>
    <row r="58" spans="1:9" x14ac:dyDescent="0.25">
      <c r="B58" s="28">
        <v>7</v>
      </c>
      <c r="C58" s="60" t="s">
        <v>144</v>
      </c>
      <c r="D58" s="139">
        <v>2004</v>
      </c>
      <c r="E58" s="60" t="s">
        <v>6</v>
      </c>
      <c r="F58" s="60" t="s">
        <v>24</v>
      </c>
      <c r="G58" s="60" t="s">
        <v>537</v>
      </c>
      <c r="H58" s="166" t="s">
        <v>706</v>
      </c>
    </row>
    <row r="59" spans="1:9" x14ac:dyDescent="0.25">
      <c r="B59" s="28">
        <v>8</v>
      </c>
      <c r="C59" s="60" t="s">
        <v>66</v>
      </c>
      <c r="D59" s="139">
        <v>2001</v>
      </c>
      <c r="E59" s="60" t="s">
        <v>6</v>
      </c>
      <c r="F59" s="60" t="s">
        <v>25</v>
      </c>
      <c r="G59" s="60" t="s">
        <v>248</v>
      </c>
      <c r="H59" s="166" t="s">
        <v>786</v>
      </c>
    </row>
    <row r="60" spans="1:9" x14ac:dyDescent="0.25">
      <c r="A60" s="40">
        <v>23</v>
      </c>
      <c r="B60" s="38">
        <v>1</v>
      </c>
      <c r="C60" s="60" t="s">
        <v>141</v>
      </c>
      <c r="D60" s="139">
        <v>2005</v>
      </c>
      <c r="E60" s="60" t="s">
        <v>6</v>
      </c>
      <c r="F60" s="60" t="s">
        <v>24</v>
      </c>
      <c r="G60" s="60" t="s">
        <v>531</v>
      </c>
      <c r="H60" s="166" t="s">
        <v>787</v>
      </c>
      <c r="I60" s="13"/>
    </row>
    <row r="61" spans="1:9" x14ac:dyDescent="0.25">
      <c r="B61" s="9">
        <v>2</v>
      </c>
      <c r="C61" s="60" t="s">
        <v>590</v>
      </c>
      <c r="D61" s="139">
        <v>2002</v>
      </c>
      <c r="E61" s="60" t="s">
        <v>6</v>
      </c>
      <c r="F61" s="60" t="s">
        <v>52</v>
      </c>
      <c r="G61" s="60" t="s">
        <v>354</v>
      </c>
      <c r="H61" s="166" t="s">
        <v>788</v>
      </c>
    </row>
    <row r="62" spans="1:9" x14ac:dyDescent="0.25">
      <c r="B62" s="9">
        <v>3</v>
      </c>
      <c r="C62" s="60" t="s">
        <v>585</v>
      </c>
      <c r="D62" s="139">
        <v>2002</v>
      </c>
      <c r="E62" s="60" t="s">
        <v>6</v>
      </c>
      <c r="F62" s="60" t="s">
        <v>52</v>
      </c>
      <c r="G62" s="60" t="s">
        <v>350</v>
      </c>
      <c r="H62" s="166" t="s">
        <v>789</v>
      </c>
    </row>
    <row r="63" spans="1:9" x14ac:dyDescent="0.25">
      <c r="B63" s="9">
        <v>4</v>
      </c>
      <c r="C63" s="60" t="s">
        <v>264</v>
      </c>
      <c r="D63" s="139" t="s">
        <v>265</v>
      </c>
      <c r="E63" s="60" t="s">
        <v>6</v>
      </c>
      <c r="F63" s="60" t="s">
        <v>226</v>
      </c>
      <c r="G63" s="60" t="s">
        <v>313</v>
      </c>
      <c r="H63" s="166" t="s">
        <v>790</v>
      </c>
    </row>
    <row r="64" spans="1:9" x14ac:dyDescent="0.25">
      <c r="B64" s="9">
        <v>5</v>
      </c>
      <c r="C64" s="60" t="s">
        <v>142</v>
      </c>
      <c r="D64" s="139">
        <v>2003</v>
      </c>
      <c r="E64" s="60" t="s">
        <v>6</v>
      </c>
      <c r="F64" s="60" t="s">
        <v>24</v>
      </c>
      <c r="G64" s="60" t="s">
        <v>533</v>
      </c>
      <c r="H64" s="166" t="s">
        <v>630</v>
      </c>
    </row>
    <row r="65" spans="2:9" x14ac:dyDescent="0.25">
      <c r="B65" s="9">
        <v>6</v>
      </c>
      <c r="C65" s="60" t="s">
        <v>145</v>
      </c>
      <c r="D65" s="139">
        <v>2002</v>
      </c>
      <c r="E65" s="60" t="s">
        <v>6</v>
      </c>
      <c r="F65" s="60" t="s">
        <v>24</v>
      </c>
      <c r="G65" s="60" t="s">
        <v>538</v>
      </c>
      <c r="H65" s="166" t="s">
        <v>791</v>
      </c>
      <c r="I65" s="13"/>
    </row>
    <row r="66" spans="2:9" x14ac:dyDescent="0.25">
      <c r="B66" s="28">
        <v>7</v>
      </c>
      <c r="C66" s="60" t="s">
        <v>629</v>
      </c>
      <c r="E66" s="60" t="s">
        <v>6</v>
      </c>
      <c r="F66" s="60" t="s">
        <v>52</v>
      </c>
      <c r="H66" s="166" t="s">
        <v>792</v>
      </c>
    </row>
    <row r="67" spans="2:9" x14ac:dyDescent="0.25">
      <c r="B67" s="28">
        <v>8</v>
      </c>
    </row>
  </sheetData>
  <pageMargins left="0.47244094488188981" right="0.70866141732283472" top="0.74803149606299213" bottom="0.74803149606299213" header="0.31496062992125984" footer="0.31496062992125984"/>
  <pageSetup paperSize="9" orientation="portrait" horizontalDpi="4294967293" verticalDpi="4294967293" r:id="rId1"/>
  <rowBreaks count="1" manualBreakCount="1">
    <brk id="35" max="8" man="1"/>
  </rowBreaks>
  <ignoredErrors>
    <ignoredError sqref="D5:D65" numberStoredAsText="1"/>
  </ignoredErrors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zoomScale="80" zoomScaleNormal="80" workbookViewId="0">
      <selection activeCell="C4" sqref="C4:H65"/>
    </sheetView>
  </sheetViews>
  <sheetFormatPr defaultRowHeight="12.75" x14ac:dyDescent="0.2"/>
  <cols>
    <col min="1" max="1" width="5" style="45" customWidth="1"/>
    <col min="2" max="2" width="5.42578125" style="43" customWidth="1"/>
    <col min="3" max="3" width="19.28515625" style="73" bestFit="1" customWidth="1"/>
    <col min="4" max="4" width="8.28515625" style="74" customWidth="1"/>
    <col min="5" max="5" width="6.7109375" style="74" customWidth="1"/>
    <col min="6" max="6" width="9.140625" style="74"/>
    <col min="7" max="7" width="12.7109375" style="75" customWidth="1"/>
    <col min="8" max="8" width="12.7109375" style="171" customWidth="1"/>
    <col min="9" max="9" width="12.5703125" style="75" customWidth="1"/>
    <col min="10" max="16384" width="9.140625" style="43"/>
  </cols>
  <sheetData>
    <row r="1" spans="1:9" ht="15.75" x14ac:dyDescent="0.25">
      <c r="A1" s="145" t="s">
        <v>244</v>
      </c>
      <c r="B1" s="42"/>
      <c r="C1" s="143"/>
    </row>
    <row r="2" spans="1:9" x14ac:dyDescent="0.2">
      <c r="A2" s="72"/>
    </row>
    <row r="3" spans="1:9" x14ac:dyDescent="0.2">
      <c r="C3" s="73" t="s">
        <v>53</v>
      </c>
      <c r="D3" s="74" t="s">
        <v>54</v>
      </c>
      <c r="E3" s="74" t="s">
        <v>55</v>
      </c>
      <c r="F3" s="74" t="s">
        <v>56</v>
      </c>
      <c r="G3" s="75" t="s">
        <v>2</v>
      </c>
      <c r="H3" s="81" t="s">
        <v>185</v>
      </c>
      <c r="I3" s="75" t="s">
        <v>197</v>
      </c>
    </row>
    <row r="4" spans="1:9" x14ac:dyDescent="0.2">
      <c r="A4" s="47">
        <v>24</v>
      </c>
      <c r="B4" s="48">
        <v>1</v>
      </c>
      <c r="C4" s="73" t="s">
        <v>172</v>
      </c>
      <c r="D4" s="74" t="s">
        <v>265</v>
      </c>
      <c r="E4" s="74" t="s">
        <v>7</v>
      </c>
      <c r="F4" s="74" t="s">
        <v>23</v>
      </c>
      <c r="G4" s="75" t="s">
        <v>68</v>
      </c>
      <c r="H4" s="171" t="s">
        <v>793</v>
      </c>
    </row>
    <row r="5" spans="1:9" x14ac:dyDescent="0.2">
      <c r="B5" s="46">
        <v>2</v>
      </c>
      <c r="C5" s="73" t="s">
        <v>285</v>
      </c>
      <c r="D5" s="74">
        <v>2007</v>
      </c>
      <c r="E5" s="74" t="s">
        <v>7</v>
      </c>
      <c r="F5" s="74" t="s">
        <v>52</v>
      </c>
      <c r="G5" s="75" t="s">
        <v>98</v>
      </c>
      <c r="H5" s="171" t="s">
        <v>794</v>
      </c>
    </row>
    <row r="6" spans="1:9" x14ac:dyDescent="0.2">
      <c r="B6" s="46">
        <v>3</v>
      </c>
      <c r="C6" s="73" t="s">
        <v>129</v>
      </c>
      <c r="D6" s="74">
        <v>2008</v>
      </c>
      <c r="E6" s="74" t="s">
        <v>7</v>
      </c>
      <c r="F6" s="74" t="s">
        <v>24</v>
      </c>
      <c r="G6" s="75" t="s">
        <v>493</v>
      </c>
      <c r="H6" s="171" t="s">
        <v>630</v>
      </c>
    </row>
    <row r="7" spans="1:9" x14ac:dyDescent="0.2">
      <c r="B7" s="46">
        <v>4</v>
      </c>
      <c r="C7" s="73" t="s">
        <v>83</v>
      </c>
      <c r="D7" s="74">
        <v>2006</v>
      </c>
      <c r="E7" s="74" t="s">
        <v>7</v>
      </c>
      <c r="F7" s="74" t="s">
        <v>52</v>
      </c>
      <c r="G7" s="75" t="s">
        <v>70</v>
      </c>
      <c r="H7" s="171" t="s">
        <v>795</v>
      </c>
    </row>
    <row r="8" spans="1:9" x14ac:dyDescent="0.2">
      <c r="B8" s="46">
        <v>5</v>
      </c>
      <c r="C8" s="73" t="s">
        <v>133</v>
      </c>
      <c r="D8" s="74">
        <v>2009</v>
      </c>
      <c r="E8" s="74" t="s">
        <v>7</v>
      </c>
      <c r="F8" s="74" t="s">
        <v>24</v>
      </c>
      <c r="G8" s="75" t="s">
        <v>499</v>
      </c>
      <c r="H8" s="171" t="s">
        <v>630</v>
      </c>
    </row>
    <row r="9" spans="1:9" x14ac:dyDescent="0.2">
      <c r="B9" s="46">
        <v>6</v>
      </c>
      <c r="C9" s="75" t="s">
        <v>94</v>
      </c>
      <c r="D9" s="79">
        <v>2006</v>
      </c>
      <c r="E9" s="79" t="s">
        <v>7</v>
      </c>
      <c r="F9" s="80" t="s">
        <v>52</v>
      </c>
      <c r="G9" s="75" t="s">
        <v>100</v>
      </c>
      <c r="H9" s="171" t="s">
        <v>796</v>
      </c>
    </row>
    <row r="10" spans="1:9" x14ac:dyDescent="0.2">
      <c r="A10" s="125"/>
      <c r="B10" s="74">
        <v>7</v>
      </c>
      <c r="C10" s="73" t="s">
        <v>90</v>
      </c>
      <c r="D10" s="74">
        <v>2006</v>
      </c>
      <c r="E10" s="74" t="s">
        <v>7</v>
      </c>
      <c r="F10" s="74" t="s">
        <v>52</v>
      </c>
      <c r="G10" s="75" t="s">
        <v>333</v>
      </c>
      <c r="H10" s="171" t="s">
        <v>630</v>
      </c>
    </row>
    <row r="11" spans="1:9" x14ac:dyDescent="0.2">
      <c r="A11" s="125"/>
      <c r="B11" s="74">
        <v>8</v>
      </c>
      <c r="C11" s="73" t="s">
        <v>401</v>
      </c>
      <c r="D11" s="74" t="s">
        <v>265</v>
      </c>
      <c r="E11" s="74" t="s">
        <v>7</v>
      </c>
      <c r="F11" s="74" t="s">
        <v>23</v>
      </c>
      <c r="G11" s="75" t="s">
        <v>68</v>
      </c>
      <c r="H11" s="171" t="s">
        <v>797</v>
      </c>
    </row>
    <row r="12" spans="1:9" x14ac:dyDescent="0.2">
      <c r="A12" s="47">
        <v>25</v>
      </c>
      <c r="B12" s="48">
        <v>1</v>
      </c>
      <c r="C12" s="73" t="s">
        <v>96</v>
      </c>
      <c r="D12" s="74">
        <v>2006</v>
      </c>
      <c r="E12" s="74" t="s">
        <v>7</v>
      </c>
      <c r="F12" s="74" t="s">
        <v>52</v>
      </c>
      <c r="G12" s="75" t="s">
        <v>333</v>
      </c>
      <c r="H12" s="171" t="s">
        <v>798</v>
      </c>
      <c r="I12" s="78"/>
    </row>
    <row r="13" spans="1:9" x14ac:dyDescent="0.2">
      <c r="A13" s="125"/>
      <c r="B13" s="46">
        <v>2</v>
      </c>
      <c r="C13" s="73" t="s">
        <v>82</v>
      </c>
      <c r="D13" s="74">
        <v>2008</v>
      </c>
      <c r="E13" s="74" t="s">
        <v>7</v>
      </c>
      <c r="F13" s="74" t="s">
        <v>52</v>
      </c>
      <c r="G13" s="75" t="s">
        <v>333</v>
      </c>
      <c r="H13" s="171" t="s">
        <v>799</v>
      </c>
    </row>
    <row r="14" spans="1:9" ht="14.25" customHeight="1" x14ac:dyDescent="0.2">
      <c r="A14" s="125"/>
      <c r="B14" s="46">
        <v>3</v>
      </c>
      <c r="C14" s="73" t="s">
        <v>183</v>
      </c>
      <c r="D14" s="74" t="s">
        <v>202</v>
      </c>
      <c r="E14" s="74" t="s">
        <v>7</v>
      </c>
      <c r="F14" s="74" t="s">
        <v>23</v>
      </c>
      <c r="G14" s="75" t="s">
        <v>438</v>
      </c>
      <c r="H14" s="171" t="s">
        <v>800</v>
      </c>
    </row>
    <row r="15" spans="1:9" x14ac:dyDescent="0.2">
      <c r="A15" s="125"/>
      <c r="B15" s="46">
        <v>4</v>
      </c>
      <c r="C15" s="73" t="s">
        <v>80</v>
      </c>
      <c r="D15" s="74">
        <v>2008</v>
      </c>
      <c r="E15" s="74" t="s">
        <v>7</v>
      </c>
      <c r="F15" s="74" t="s">
        <v>52</v>
      </c>
      <c r="G15" s="75" t="s">
        <v>335</v>
      </c>
      <c r="H15" s="171" t="s">
        <v>801</v>
      </c>
    </row>
    <row r="16" spans="1:9" x14ac:dyDescent="0.2">
      <c r="A16" s="125"/>
      <c r="B16" s="46">
        <v>5</v>
      </c>
      <c r="C16" s="73" t="s">
        <v>130</v>
      </c>
      <c r="D16" s="74">
        <v>2005</v>
      </c>
      <c r="E16" s="74" t="s">
        <v>7</v>
      </c>
      <c r="F16" s="74" t="s">
        <v>24</v>
      </c>
      <c r="G16" s="75" t="s">
        <v>495</v>
      </c>
      <c r="H16" s="171" t="s">
        <v>802</v>
      </c>
      <c r="I16" s="78"/>
    </row>
    <row r="17" spans="1:9" x14ac:dyDescent="0.2">
      <c r="A17" s="125"/>
      <c r="B17" s="46">
        <v>6</v>
      </c>
      <c r="C17" s="73" t="s">
        <v>521</v>
      </c>
      <c r="D17" s="74" t="s">
        <v>191</v>
      </c>
      <c r="E17" s="74" t="s">
        <v>7</v>
      </c>
      <c r="F17" s="74" t="s">
        <v>24</v>
      </c>
      <c r="G17" s="75" t="s">
        <v>523</v>
      </c>
      <c r="H17" s="171" t="s">
        <v>803</v>
      </c>
    </row>
    <row r="18" spans="1:9" x14ac:dyDescent="0.2">
      <c r="A18" s="125"/>
      <c r="B18" s="74">
        <v>7</v>
      </c>
      <c r="C18" s="73" t="s">
        <v>84</v>
      </c>
      <c r="D18" s="74">
        <v>2006</v>
      </c>
      <c r="E18" s="74" t="s">
        <v>7</v>
      </c>
      <c r="F18" s="74" t="s">
        <v>52</v>
      </c>
      <c r="G18" s="75" t="s">
        <v>335</v>
      </c>
      <c r="H18" s="171" t="s">
        <v>804</v>
      </c>
    </row>
    <row r="19" spans="1:9" x14ac:dyDescent="0.2">
      <c r="A19" s="125"/>
      <c r="B19" s="74">
        <v>8</v>
      </c>
      <c r="C19" s="73" t="s">
        <v>91</v>
      </c>
      <c r="D19" s="74">
        <v>2005</v>
      </c>
      <c r="E19" s="74" t="s">
        <v>7</v>
      </c>
      <c r="F19" s="74" t="s">
        <v>52</v>
      </c>
      <c r="G19" s="75" t="s">
        <v>333</v>
      </c>
      <c r="H19" s="171" t="s">
        <v>805</v>
      </c>
    </row>
    <row r="20" spans="1:9" x14ac:dyDescent="0.2">
      <c r="A20" s="47">
        <v>26</v>
      </c>
      <c r="B20" s="48">
        <v>1</v>
      </c>
      <c r="C20" s="73" t="s">
        <v>128</v>
      </c>
      <c r="D20" s="74">
        <v>2008</v>
      </c>
      <c r="E20" s="74" t="s">
        <v>7</v>
      </c>
      <c r="F20" s="74" t="s">
        <v>24</v>
      </c>
      <c r="G20" s="75" t="s">
        <v>616</v>
      </c>
      <c r="H20" s="171" t="s">
        <v>616</v>
      </c>
    </row>
    <row r="21" spans="1:9" x14ac:dyDescent="0.2">
      <c r="A21" s="125"/>
      <c r="B21" s="46">
        <v>2</v>
      </c>
      <c r="C21" s="73" t="s">
        <v>74</v>
      </c>
      <c r="D21" s="74">
        <v>2001</v>
      </c>
      <c r="E21" s="74" t="s">
        <v>7</v>
      </c>
      <c r="F21" s="74" t="s">
        <v>25</v>
      </c>
      <c r="G21" s="75" t="s">
        <v>334</v>
      </c>
      <c r="H21" s="171" t="s">
        <v>806</v>
      </c>
    </row>
    <row r="22" spans="1:9" x14ac:dyDescent="0.2">
      <c r="A22" s="125"/>
      <c r="B22" s="46">
        <v>3</v>
      </c>
      <c r="C22" s="73" t="s">
        <v>125</v>
      </c>
      <c r="D22" s="74">
        <v>2006</v>
      </c>
      <c r="E22" s="74" t="s">
        <v>7</v>
      </c>
      <c r="F22" s="74" t="s">
        <v>24</v>
      </c>
      <c r="G22" s="75" t="s">
        <v>614</v>
      </c>
      <c r="H22" s="171" t="s">
        <v>807</v>
      </c>
    </row>
    <row r="23" spans="1:9" x14ac:dyDescent="0.2">
      <c r="A23" s="125"/>
      <c r="B23" s="46">
        <v>4</v>
      </c>
      <c r="C23" s="73" t="s">
        <v>513</v>
      </c>
      <c r="D23" s="74" t="s">
        <v>202</v>
      </c>
      <c r="E23" s="74" t="s">
        <v>7</v>
      </c>
      <c r="F23" s="74" t="s">
        <v>24</v>
      </c>
      <c r="G23" s="75" t="s">
        <v>615</v>
      </c>
      <c r="H23" s="171" t="s">
        <v>808</v>
      </c>
      <c r="I23" s="83"/>
    </row>
    <row r="24" spans="1:9" x14ac:dyDescent="0.2">
      <c r="A24" s="125"/>
      <c r="B24" s="46">
        <v>5</v>
      </c>
      <c r="C24" s="75" t="s">
        <v>176</v>
      </c>
      <c r="D24" s="79" t="s">
        <v>262</v>
      </c>
      <c r="E24" s="79" t="s">
        <v>7</v>
      </c>
      <c r="F24" s="80" t="s">
        <v>23</v>
      </c>
      <c r="G24" s="75" t="s">
        <v>406</v>
      </c>
      <c r="H24" s="171" t="s">
        <v>809</v>
      </c>
    </row>
    <row r="25" spans="1:9" x14ac:dyDescent="0.2">
      <c r="A25" s="125"/>
      <c r="B25" s="46">
        <v>6</v>
      </c>
      <c r="C25" s="73" t="s">
        <v>182</v>
      </c>
      <c r="D25" s="74" t="s">
        <v>202</v>
      </c>
      <c r="E25" s="74" t="s">
        <v>7</v>
      </c>
      <c r="F25" s="74" t="s">
        <v>23</v>
      </c>
      <c r="G25" s="75" t="s">
        <v>406</v>
      </c>
      <c r="H25" s="171" t="s">
        <v>630</v>
      </c>
    </row>
    <row r="26" spans="1:9" x14ac:dyDescent="0.2">
      <c r="A26" s="125"/>
      <c r="B26" s="74">
        <v>7</v>
      </c>
      <c r="C26" s="73" t="s">
        <v>179</v>
      </c>
      <c r="D26" s="74" t="s">
        <v>191</v>
      </c>
      <c r="E26" s="74" t="s">
        <v>7</v>
      </c>
      <c r="F26" s="74" t="s">
        <v>23</v>
      </c>
      <c r="G26" s="75" t="s">
        <v>424</v>
      </c>
      <c r="H26" s="171" t="s">
        <v>810</v>
      </c>
    </row>
    <row r="27" spans="1:9" x14ac:dyDescent="0.2">
      <c r="A27" s="125"/>
      <c r="B27" s="74">
        <v>8</v>
      </c>
      <c r="C27" s="73" t="s">
        <v>284</v>
      </c>
      <c r="D27" s="74">
        <v>2006</v>
      </c>
      <c r="E27" s="74" t="s">
        <v>7</v>
      </c>
      <c r="F27" s="74" t="s">
        <v>52</v>
      </c>
      <c r="G27" s="75" t="s">
        <v>334</v>
      </c>
      <c r="H27" s="171" t="s">
        <v>630</v>
      </c>
    </row>
    <row r="28" spans="1:9" x14ac:dyDescent="0.2">
      <c r="A28" s="47">
        <v>27</v>
      </c>
      <c r="B28" s="48">
        <v>1</v>
      </c>
      <c r="C28" s="73" t="s">
        <v>126</v>
      </c>
      <c r="D28" s="74">
        <v>2006</v>
      </c>
      <c r="E28" s="74" t="s">
        <v>7</v>
      </c>
      <c r="F28" s="74" t="s">
        <v>24</v>
      </c>
      <c r="G28" s="75" t="s">
        <v>613</v>
      </c>
      <c r="H28" s="171" t="s">
        <v>811</v>
      </c>
    </row>
    <row r="29" spans="1:9" x14ac:dyDescent="0.2">
      <c r="A29" s="125"/>
      <c r="B29" s="46">
        <v>2</v>
      </c>
      <c r="C29" s="75" t="s">
        <v>103</v>
      </c>
      <c r="D29" s="79">
        <v>2002</v>
      </c>
      <c r="E29" s="79" t="s">
        <v>7</v>
      </c>
      <c r="F29" s="80" t="s">
        <v>52</v>
      </c>
      <c r="G29" s="75" t="s">
        <v>323</v>
      </c>
      <c r="H29" s="171" t="s">
        <v>630</v>
      </c>
    </row>
    <row r="30" spans="1:9" x14ac:dyDescent="0.2">
      <c r="A30" s="125"/>
      <c r="B30" s="46">
        <v>3</v>
      </c>
      <c r="C30" s="73" t="s">
        <v>138</v>
      </c>
      <c r="D30" s="74">
        <v>2001</v>
      </c>
      <c r="E30" s="74" t="s">
        <v>7</v>
      </c>
      <c r="F30" s="74" t="s">
        <v>24</v>
      </c>
      <c r="G30" s="75" t="s">
        <v>610</v>
      </c>
      <c r="H30" s="171" t="s">
        <v>812</v>
      </c>
    </row>
    <row r="31" spans="1:9" x14ac:dyDescent="0.2">
      <c r="A31" s="125"/>
      <c r="B31" s="46">
        <v>4</v>
      </c>
      <c r="C31" s="73" t="s">
        <v>385</v>
      </c>
      <c r="D31" s="74" t="s">
        <v>381</v>
      </c>
      <c r="E31" s="74" t="s">
        <v>7</v>
      </c>
      <c r="F31" s="74" t="s">
        <v>23</v>
      </c>
      <c r="G31" s="75" t="s">
        <v>387</v>
      </c>
      <c r="H31" s="171" t="s">
        <v>813</v>
      </c>
    </row>
    <row r="32" spans="1:9" x14ac:dyDescent="0.2">
      <c r="A32" s="125"/>
      <c r="B32" s="46">
        <v>5</v>
      </c>
      <c r="C32" s="73" t="s">
        <v>95</v>
      </c>
      <c r="D32" s="74">
        <v>2006</v>
      </c>
      <c r="E32" s="74" t="s">
        <v>7</v>
      </c>
      <c r="F32" s="74" t="s">
        <v>52</v>
      </c>
      <c r="G32" s="75" t="s">
        <v>323</v>
      </c>
      <c r="H32" s="171" t="s">
        <v>814</v>
      </c>
      <c r="I32" s="78"/>
    </row>
    <row r="33" spans="1:9" x14ac:dyDescent="0.2">
      <c r="A33" s="125"/>
      <c r="B33" s="46">
        <v>6</v>
      </c>
      <c r="C33" s="73" t="s">
        <v>563</v>
      </c>
      <c r="D33" s="74">
        <v>2000</v>
      </c>
      <c r="E33" s="74" t="s">
        <v>7</v>
      </c>
      <c r="F33" s="74" t="s">
        <v>26</v>
      </c>
      <c r="G33" s="75" t="s">
        <v>603</v>
      </c>
      <c r="H33" s="171" t="s">
        <v>815</v>
      </c>
    </row>
    <row r="34" spans="1:9" x14ac:dyDescent="0.2">
      <c r="A34" s="125"/>
      <c r="B34" s="74">
        <v>7</v>
      </c>
      <c r="C34" s="73" t="s">
        <v>124</v>
      </c>
      <c r="D34" s="74">
        <v>2004</v>
      </c>
      <c r="E34" s="74" t="s">
        <v>7</v>
      </c>
      <c r="F34" s="74" t="s">
        <v>24</v>
      </c>
      <c r="G34" s="75" t="s">
        <v>611</v>
      </c>
      <c r="H34" s="171" t="s">
        <v>816</v>
      </c>
      <c r="I34" s="83"/>
    </row>
    <row r="35" spans="1:9" x14ac:dyDescent="0.2">
      <c r="A35" s="125"/>
      <c r="B35" s="74">
        <v>8</v>
      </c>
      <c r="C35" s="73" t="s">
        <v>137</v>
      </c>
      <c r="D35" s="74">
        <v>2005</v>
      </c>
      <c r="E35" s="74" t="s">
        <v>7</v>
      </c>
      <c r="F35" s="74" t="s">
        <v>24</v>
      </c>
      <c r="G35" s="75" t="s">
        <v>612</v>
      </c>
      <c r="H35" s="171" t="s">
        <v>817</v>
      </c>
    </row>
    <row r="36" spans="1:9" x14ac:dyDescent="0.2">
      <c r="A36" s="47">
        <v>28</v>
      </c>
      <c r="B36" s="48">
        <v>1</v>
      </c>
      <c r="C36" s="73" t="s">
        <v>76</v>
      </c>
      <c r="D36" s="74">
        <v>2004</v>
      </c>
      <c r="E36" s="74" t="s">
        <v>7</v>
      </c>
      <c r="F36" s="74" t="s">
        <v>25</v>
      </c>
      <c r="G36" s="75" t="s">
        <v>609</v>
      </c>
      <c r="H36" s="171" t="s">
        <v>818</v>
      </c>
      <c r="I36" s="78"/>
    </row>
    <row r="37" spans="1:9" x14ac:dyDescent="0.2">
      <c r="A37" s="125"/>
      <c r="B37" s="46">
        <v>2</v>
      </c>
      <c r="C37" s="73" t="s">
        <v>282</v>
      </c>
      <c r="D37" s="74">
        <v>2003</v>
      </c>
      <c r="E37" s="74" t="s">
        <v>7</v>
      </c>
      <c r="F37" s="74" t="s">
        <v>52</v>
      </c>
      <c r="G37" s="75" t="s">
        <v>329</v>
      </c>
      <c r="H37" s="171" t="s">
        <v>819</v>
      </c>
    </row>
    <row r="38" spans="1:9" x14ac:dyDescent="0.2">
      <c r="A38" s="125"/>
      <c r="B38" s="46">
        <v>3</v>
      </c>
      <c r="C38" s="75" t="s">
        <v>88</v>
      </c>
      <c r="D38" s="79">
        <v>2005</v>
      </c>
      <c r="E38" s="79" t="s">
        <v>7</v>
      </c>
      <c r="F38" s="80" t="s">
        <v>52</v>
      </c>
      <c r="G38" s="75" t="s">
        <v>331</v>
      </c>
      <c r="H38" s="171" t="s">
        <v>820</v>
      </c>
      <c r="I38" s="78"/>
    </row>
    <row r="39" spans="1:9" x14ac:dyDescent="0.2">
      <c r="A39" s="125"/>
      <c r="B39" s="46">
        <v>4</v>
      </c>
      <c r="C39" s="75" t="s">
        <v>92</v>
      </c>
      <c r="D39" s="79">
        <v>2005</v>
      </c>
      <c r="E39" s="79" t="s">
        <v>7</v>
      </c>
      <c r="F39" s="80" t="s">
        <v>52</v>
      </c>
      <c r="G39" s="75" t="s">
        <v>330</v>
      </c>
      <c r="H39" s="171" t="s">
        <v>821</v>
      </c>
    </row>
    <row r="40" spans="1:9" x14ac:dyDescent="0.2">
      <c r="A40" s="125"/>
      <c r="B40" s="46">
        <v>5</v>
      </c>
      <c r="C40" s="73" t="s">
        <v>155</v>
      </c>
      <c r="D40" s="74">
        <v>2005</v>
      </c>
      <c r="E40" s="74" t="s">
        <v>7</v>
      </c>
      <c r="F40" s="74" t="s">
        <v>26</v>
      </c>
      <c r="G40" s="75" t="s">
        <v>602</v>
      </c>
      <c r="H40" s="171" t="s">
        <v>630</v>
      </c>
      <c r="I40" s="78"/>
    </row>
    <row r="41" spans="1:9" x14ac:dyDescent="0.2">
      <c r="A41" s="125"/>
      <c r="B41" s="46">
        <v>6</v>
      </c>
      <c r="C41" s="73" t="s">
        <v>283</v>
      </c>
      <c r="D41" s="74">
        <v>2005</v>
      </c>
      <c r="E41" s="74" t="s">
        <v>7</v>
      </c>
      <c r="F41" s="74" t="s">
        <v>52</v>
      </c>
      <c r="G41" s="75" t="s">
        <v>332</v>
      </c>
      <c r="H41" s="171" t="s">
        <v>822</v>
      </c>
    </row>
    <row r="42" spans="1:9" x14ac:dyDescent="0.2">
      <c r="A42" s="125"/>
      <c r="B42" s="74">
        <v>7</v>
      </c>
      <c r="C42" s="73" t="s">
        <v>276</v>
      </c>
      <c r="D42" s="74" t="s">
        <v>190</v>
      </c>
      <c r="E42" s="74" t="s">
        <v>7</v>
      </c>
      <c r="F42" s="74" t="s">
        <v>226</v>
      </c>
      <c r="G42" s="75" t="s">
        <v>601</v>
      </c>
      <c r="H42" s="171" t="s">
        <v>823</v>
      </c>
    </row>
    <row r="43" spans="1:9" x14ac:dyDescent="0.2">
      <c r="A43" s="125"/>
      <c r="B43" s="74">
        <v>8</v>
      </c>
      <c r="C43" s="73" t="s">
        <v>395</v>
      </c>
      <c r="D43" s="74" t="s">
        <v>265</v>
      </c>
      <c r="E43" s="74" t="s">
        <v>7</v>
      </c>
      <c r="F43" s="74" t="s">
        <v>23</v>
      </c>
      <c r="G43" s="75" t="s">
        <v>397</v>
      </c>
      <c r="H43" s="171" t="s">
        <v>824</v>
      </c>
    </row>
    <row r="44" spans="1:9" x14ac:dyDescent="0.2">
      <c r="A44" s="47">
        <v>29</v>
      </c>
      <c r="B44" s="48">
        <v>1</v>
      </c>
      <c r="C44" s="73" t="s">
        <v>75</v>
      </c>
      <c r="D44" s="74">
        <v>2002</v>
      </c>
      <c r="E44" s="74" t="s">
        <v>7</v>
      </c>
      <c r="F44" s="74" t="s">
        <v>25</v>
      </c>
      <c r="G44" s="75" t="s">
        <v>608</v>
      </c>
      <c r="H44" s="171" t="s">
        <v>826</v>
      </c>
    </row>
    <row r="45" spans="1:9" x14ac:dyDescent="0.2">
      <c r="A45" s="125"/>
      <c r="B45" s="46">
        <v>2</v>
      </c>
      <c r="C45" s="73" t="s">
        <v>581</v>
      </c>
      <c r="D45" s="74">
        <v>2001</v>
      </c>
      <c r="E45" s="74" t="s">
        <v>7</v>
      </c>
      <c r="F45" s="74" t="s">
        <v>52</v>
      </c>
      <c r="G45" s="75" t="s">
        <v>325</v>
      </c>
      <c r="H45" s="171" t="s">
        <v>827</v>
      </c>
    </row>
    <row r="46" spans="1:9" x14ac:dyDescent="0.2">
      <c r="A46" s="125"/>
      <c r="B46" s="46">
        <v>3</v>
      </c>
      <c r="C46" s="73" t="s">
        <v>171</v>
      </c>
      <c r="D46" s="74" t="s">
        <v>265</v>
      </c>
      <c r="E46" s="74" t="s">
        <v>7</v>
      </c>
      <c r="F46" s="74" t="s">
        <v>23</v>
      </c>
      <c r="G46" s="75" t="s">
        <v>379</v>
      </c>
      <c r="H46" s="171" t="s">
        <v>630</v>
      </c>
    </row>
    <row r="47" spans="1:9" x14ac:dyDescent="0.2">
      <c r="A47" s="125"/>
      <c r="B47" s="46">
        <v>4</v>
      </c>
      <c r="C47" s="73" t="s">
        <v>169</v>
      </c>
      <c r="D47" s="74" t="s">
        <v>377</v>
      </c>
      <c r="E47" s="74" t="s">
        <v>7</v>
      </c>
      <c r="F47" s="74" t="s">
        <v>23</v>
      </c>
      <c r="G47" s="75" t="s">
        <v>379</v>
      </c>
      <c r="H47" s="171" t="s">
        <v>828</v>
      </c>
    </row>
    <row r="48" spans="1:9" x14ac:dyDescent="0.2">
      <c r="A48" s="125"/>
      <c r="B48" s="46">
        <v>5</v>
      </c>
      <c r="C48" s="75" t="s">
        <v>575</v>
      </c>
      <c r="D48" s="79">
        <v>2004</v>
      </c>
      <c r="E48" s="79" t="s">
        <v>7</v>
      </c>
      <c r="F48" s="80" t="s">
        <v>52</v>
      </c>
      <c r="G48" s="75" t="s">
        <v>325</v>
      </c>
      <c r="H48" s="171" t="s">
        <v>829</v>
      </c>
    </row>
    <row r="49" spans="1:9" x14ac:dyDescent="0.2">
      <c r="A49" s="125"/>
      <c r="B49" s="46">
        <v>6</v>
      </c>
      <c r="C49" s="73" t="s">
        <v>582</v>
      </c>
      <c r="D49" s="74">
        <v>1999</v>
      </c>
      <c r="E49" s="74" t="s">
        <v>7</v>
      </c>
      <c r="F49" s="74" t="s">
        <v>52</v>
      </c>
      <c r="G49" s="75" t="s">
        <v>322</v>
      </c>
      <c r="H49" s="171" t="s">
        <v>830</v>
      </c>
    </row>
    <row r="50" spans="1:9" x14ac:dyDescent="0.2">
      <c r="A50" s="125"/>
      <c r="B50" s="74">
        <v>7</v>
      </c>
      <c r="C50" s="75" t="s">
        <v>571</v>
      </c>
      <c r="D50" s="79">
        <v>2003</v>
      </c>
      <c r="E50" s="79" t="s">
        <v>7</v>
      </c>
      <c r="F50" s="80" t="s">
        <v>52</v>
      </c>
      <c r="G50" s="75" t="s">
        <v>322</v>
      </c>
      <c r="H50" s="171" t="s">
        <v>322</v>
      </c>
    </row>
    <row r="51" spans="1:9" x14ac:dyDescent="0.2">
      <c r="A51" s="125"/>
      <c r="B51" s="74">
        <v>8</v>
      </c>
      <c r="C51" s="75" t="s">
        <v>279</v>
      </c>
      <c r="D51" s="79">
        <v>2002</v>
      </c>
      <c r="E51" s="79" t="s">
        <v>7</v>
      </c>
      <c r="F51" s="80" t="s">
        <v>52</v>
      </c>
      <c r="G51" s="75" t="s">
        <v>311</v>
      </c>
      <c r="H51" s="171" t="s">
        <v>831</v>
      </c>
    </row>
    <row r="52" spans="1:9" x14ac:dyDescent="0.2">
      <c r="A52" s="47">
        <v>30</v>
      </c>
      <c r="B52" s="48">
        <v>1</v>
      </c>
      <c r="C52" s="73" t="s">
        <v>71</v>
      </c>
      <c r="D52" s="74">
        <v>1999</v>
      </c>
      <c r="E52" s="74" t="s">
        <v>7</v>
      </c>
      <c r="F52" s="74" t="s">
        <v>25</v>
      </c>
      <c r="G52" s="75" t="s">
        <v>607</v>
      </c>
      <c r="H52" s="171" t="s">
        <v>832</v>
      </c>
    </row>
    <row r="53" spans="1:9" x14ac:dyDescent="0.2">
      <c r="A53" s="125"/>
      <c r="B53" s="46">
        <v>2</v>
      </c>
      <c r="C53" s="75" t="s">
        <v>69</v>
      </c>
      <c r="D53" s="79">
        <v>1998</v>
      </c>
      <c r="E53" s="79" t="s">
        <v>7</v>
      </c>
      <c r="F53" s="80" t="s">
        <v>25</v>
      </c>
      <c r="G53" s="75" t="s">
        <v>606</v>
      </c>
      <c r="H53" s="171" t="s">
        <v>833</v>
      </c>
      <c r="I53" s="83"/>
    </row>
    <row r="54" spans="1:9" x14ac:dyDescent="0.2">
      <c r="A54" s="125"/>
      <c r="B54" s="46">
        <v>3</v>
      </c>
      <c r="C54" s="75" t="s">
        <v>578</v>
      </c>
      <c r="D54" s="79">
        <v>2002</v>
      </c>
      <c r="E54" s="79" t="s">
        <v>7</v>
      </c>
      <c r="F54" s="80" t="s">
        <v>52</v>
      </c>
      <c r="G54" s="75" t="s">
        <v>327</v>
      </c>
      <c r="H54" s="171" t="s">
        <v>834</v>
      </c>
    </row>
    <row r="55" spans="1:9" x14ac:dyDescent="0.2">
      <c r="A55" s="125"/>
      <c r="B55" s="46">
        <v>4</v>
      </c>
      <c r="C55" s="73" t="s">
        <v>272</v>
      </c>
      <c r="D55" s="74" t="s">
        <v>273</v>
      </c>
      <c r="E55" s="74" t="s">
        <v>7</v>
      </c>
      <c r="F55" s="74" t="s">
        <v>226</v>
      </c>
      <c r="G55" s="75" t="s">
        <v>598</v>
      </c>
      <c r="H55" s="171" t="s">
        <v>835</v>
      </c>
    </row>
    <row r="56" spans="1:9" x14ac:dyDescent="0.2">
      <c r="A56" s="125"/>
      <c r="B56" s="46">
        <v>5</v>
      </c>
      <c r="C56" s="73" t="s">
        <v>278</v>
      </c>
      <c r="D56" s="74" t="s">
        <v>262</v>
      </c>
      <c r="E56" s="74" t="s">
        <v>7</v>
      </c>
      <c r="F56" s="74" t="s">
        <v>226</v>
      </c>
      <c r="G56" s="75" t="s">
        <v>600</v>
      </c>
      <c r="H56" s="171" t="s">
        <v>836</v>
      </c>
      <c r="I56" s="78"/>
    </row>
    <row r="57" spans="1:9" x14ac:dyDescent="0.2">
      <c r="A57" s="125"/>
      <c r="B57" s="46">
        <v>6</v>
      </c>
      <c r="C57" s="73" t="s">
        <v>556</v>
      </c>
      <c r="D57" s="74">
        <v>2000</v>
      </c>
      <c r="E57" s="74" t="s">
        <v>7</v>
      </c>
      <c r="F57" s="74" t="s">
        <v>26</v>
      </c>
      <c r="G57" s="75" t="s">
        <v>599</v>
      </c>
      <c r="H57" s="171" t="s">
        <v>837</v>
      </c>
      <c r="I57" s="78"/>
    </row>
    <row r="58" spans="1:9" x14ac:dyDescent="0.2">
      <c r="A58" s="125"/>
      <c r="B58" s="74">
        <v>7</v>
      </c>
      <c r="C58" s="75" t="s">
        <v>580</v>
      </c>
      <c r="D58" s="79">
        <v>2001</v>
      </c>
      <c r="E58" s="79" t="s">
        <v>7</v>
      </c>
      <c r="F58" s="80" t="s">
        <v>52</v>
      </c>
      <c r="G58" s="75" t="s">
        <v>328</v>
      </c>
      <c r="H58" s="171" t="s">
        <v>838</v>
      </c>
    </row>
    <row r="59" spans="1:9" x14ac:dyDescent="0.2">
      <c r="A59" s="125"/>
      <c r="B59" s="74">
        <v>8</v>
      </c>
      <c r="C59" s="73" t="s">
        <v>577</v>
      </c>
      <c r="D59" s="74">
        <v>2002</v>
      </c>
      <c r="E59" s="74" t="s">
        <v>7</v>
      </c>
      <c r="F59" s="74" t="s">
        <v>52</v>
      </c>
      <c r="G59" s="75" t="s">
        <v>326</v>
      </c>
      <c r="H59" s="171" t="s">
        <v>839</v>
      </c>
      <c r="I59" s="78"/>
    </row>
    <row r="60" spans="1:9" x14ac:dyDescent="0.2">
      <c r="A60" s="47">
        <v>31</v>
      </c>
      <c r="B60" s="48">
        <v>1</v>
      </c>
      <c r="C60" s="73" t="s">
        <v>269</v>
      </c>
      <c r="D60" s="74" t="s">
        <v>270</v>
      </c>
      <c r="E60" s="74" t="s">
        <v>7</v>
      </c>
      <c r="F60" s="74" t="s">
        <v>226</v>
      </c>
      <c r="G60" s="75" t="s">
        <v>597</v>
      </c>
      <c r="H60" s="171" t="s">
        <v>840</v>
      </c>
      <c r="I60" s="83"/>
    </row>
    <row r="61" spans="1:9" x14ac:dyDescent="0.2">
      <c r="A61" s="125"/>
      <c r="B61" s="46">
        <v>2</v>
      </c>
      <c r="C61" s="73" t="s">
        <v>268</v>
      </c>
      <c r="D61" s="74" t="s">
        <v>265</v>
      </c>
      <c r="E61" s="74" t="s">
        <v>7</v>
      </c>
      <c r="F61" s="74" t="s">
        <v>226</v>
      </c>
      <c r="G61" s="75" t="s">
        <v>596</v>
      </c>
      <c r="H61" s="171" t="s">
        <v>841</v>
      </c>
    </row>
    <row r="62" spans="1:9" x14ac:dyDescent="0.2">
      <c r="A62" s="125"/>
      <c r="B62" s="46">
        <v>3</v>
      </c>
      <c r="C62" s="73" t="s">
        <v>122</v>
      </c>
      <c r="D62" s="74">
        <v>1999</v>
      </c>
      <c r="E62" s="74" t="s">
        <v>7</v>
      </c>
      <c r="F62" s="74" t="s">
        <v>24</v>
      </c>
      <c r="G62" s="75" t="s">
        <v>605</v>
      </c>
      <c r="H62" s="171" t="s">
        <v>842</v>
      </c>
    </row>
    <row r="63" spans="1:9" x14ac:dyDescent="0.2">
      <c r="A63" s="125"/>
      <c r="B63" s="46">
        <v>4</v>
      </c>
      <c r="C63" s="73" t="s">
        <v>170</v>
      </c>
      <c r="D63" s="74" t="s">
        <v>381</v>
      </c>
      <c r="E63" s="74" t="s">
        <v>7</v>
      </c>
      <c r="F63" s="74" t="s">
        <v>23</v>
      </c>
      <c r="G63" s="75" t="s">
        <v>383</v>
      </c>
      <c r="H63" s="171" t="s">
        <v>843</v>
      </c>
    </row>
    <row r="64" spans="1:9" x14ac:dyDescent="0.2">
      <c r="A64" s="125"/>
      <c r="B64" s="46">
        <v>5</v>
      </c>
      <c r="C64" s="73" t="s">
        <v>271</v>
      </c>
      <c r="D64" s="74" t="s">
        <v>265</v>
      </c>
      <c r="E64" s="74" t="s">
        <v>7</v>
      </c>
      <c r="F64" s="74" t="s">
        <v>226</v>
      </c>
      <c r="G64" s="75" t="s">
        <v>604</v>
      </c>
      <c r="H64" s="171" t="s">
        <v>844</v>
      </c>
    </row>
    <row r="65" spans="1:9" x14ac:dyDescent="0.2">
      <c r="A65" s="125"/>
      <c r="B65" s="46">
        <v>6</v>
      </c>
      <c r="C65" s="73" t="s">
        <v>574</v>
      </c>
      <c r="D65" s="74">
        <v>2002</v>
      </c>
      <c r="E65" s="74" t="s">
        <v>7</v>
      </c>
      <c r="F65" s="74" t="s">
        <v>52</v>
      </c>
      <c r="G65" s="75" t="s">
        <v>324</v>
      </c>
      <c r="H65" s="171" t="s">
        <v>845</v>
      </c>
    </row>
    <row r="66" spans="1:9" x14ac:dyDescent="0.2">
      <c r="A66" s="125"/>
      <c r="B66" s="74"/>
    </row>
    <row r="67" spans="1:9" x14ac:dyDescent="0.2">
      <c r="A67" s="125"/>
      <c r="B67" s="74"/>
    </row>
    <row r="68" spans="1:9" x14ac:dyDescent="0.2">
      <c r="A68" s="125"/>
      <c r="B68" s="74"/>
      <c r="I68" s="83"/>
    </row>
    <row r="69" spans="1:9" x14ac:dyDescent="0.2">
      <c r="A69" s="125"/>
      <c r="B69" s="74"/>
    </row>
    <row r="70" spans="1:9" x14ac:dyDescent="0.2">
      <c r="A70" s="125"/>
      <c r="B70" s="74"/>
      <c r="C70" s="78"/>
      <c r="D70" s="81"/>
      <c r="E70" s="81"/>
      <c r="F70" s="82"/>
      <c r="G70" s="78"/>
      <c r="I70" s="78"/>
    </row>
    <row r="71" spans="1:9" x14ac:dyDescent="0.2">
      <c r="A71" s="125"/>
      <c r="B71" s="74"/>
      <c r="C71" s="75"/>
      <c r="D71" s="79"/>
      <c r="E71" s="79"/>
      <c r="F71" s="80"/>
    </row>
    <row r="72" spans="1:9" x14ac:dyDescent="0.2">
      <c r="A72" s="125"/>
      <c r="B72" s="74"/>
      <c r="C72" s="75"/>
      <c r="D72" s="79"/>
      <c r="E72" s="79"/>
      <c r="F72" s="80"/>
    </row>
    <row r="73" spans="1:9" x14ac:dyDescent="0.2">
      <c r="A73" s="125"/>
      <c r="B73" s="74"/>
    </row>
    <row r="74" spans="1:9" x14ac:dyDescent="0.2">
      <c r="A74" s="125"/>
      <c r="B74" s="74"/>
      <c r="I74" s="83"/>
    </row>
    <row r="75" spans="1:9" x14ac:dyDescent="0.2">
      <c r="A75" s="125"/>
      <c r="B75" s="74"/>
      <c r="C75" s="76"/>
      <c r="D75" s="77"/>
      <c r="E75" s="77"/>
      <c r="F75" s="77"/>
      <c r="G75" s="78"/>
      <c r="I75" s="78"/>
    </row>
    <row r="76" spans="1:9" x14ac:dyDescent="0.2">
      <c r="A76" s="125"/>
      <c r="B76" s="74"/>
    </row>
    <row r="77" spans="1:9" x14ac:dyDescent="0.2">
      <c r="A77" s="125"/>
      <c r="B77" s="74"/>
      <c r="I77" s="83"/>
    </row>
    <row r="78" spans="1:9" x14ac:dyDescent="0.2">
      <c r="A78" s="125"/>
      <c r="B78" s="74"/>
    </row>
    <row r="79" spans="1:9" x14ac:dyDescent="0.2">
      <c r="A79" s="125"/>
      <c r="B79" s="74"/>
    </row>
    <row r="80" spans="1:9" x14ac:dyDescent="0.2">
      <c r="A80" s="125"/>
      <c r="B80" s="74"/>
      <c r="I80" s="83"/>
    </row>
    <row r="81" spans="1:9" x14ac:dyDescent="0.2">
      <c r="A81" s="125"/>
      <c r="B81" s="74"/>
    </row>
    <row r="82" spans="1:9" x14ac:dyDescent="0.2">
      <c r="A82" s="125"/>
      <c r="B82" s="74"/>
    </row>
    <row r="83" spans="1:9" x14ac:dyDescent="0.2">
      <c r="A83" s="125"/>
      <c r="B83" s="74"/>
    </row>
    <row r="84" spans="1:9" x14ac:dyDescent="0.2">
      <c r="A84" s="125"/>
      <c r="B84" s="74"/>
    </row>
    <row r="85" spans="1:9" x14ac:dyDescent="0.2">
      <c r="A85" s="125"/>
      <c r="B85" s="74"/>
      <c r="C85" s="76"/>
      <c r="D85" s="77"/>
      <c r="E85" s="77"/>
      <c r="F85" s="77"/>
      <c r="G85" s="78"/>
      <c r="I85" s="78"/>
    </row>
    <row r="86" spans="1:9" x14ac:dyDescent="0.2">
      <c r="A86" s="125"/>
      <c r="B86" s="74"/>
      <c r="C86" s="75"/>
      <c r="D86" s="79"/>
      <c r="E86" s="79"/>
      <c r="F86" s="80"/>
    </row>
    <row r="87" spans="1:9" x14ac:dyDescent="0.2">
      <c r="A87" s="125"/>
      <c r="B87" s="74"/>
    </row>
    <row r="88" spans="1:9" x14ac:dyDescent="0.2">
      <c r="A88" s="125"/>
      <c r="B88" s="74"/>
    </row>
    <row r="89" spans="1:9" x14ac:dyDescent="0.2">
      <c r="A89" s="125"/>
      <c r="B89" s="74"/>
      <c r="C89" s="76"/>
      <c r="D89" s="77"/>
      <c r="E89" s="77"/>
      <c r="F89" s="77"/>
      <c r="G89" s="78"/>
      <c r="I89" s="78"/>
    </row>
    <row r="90" spans="1:9" x14ac:dyDescent="0.2">
      <c r="A90" s="125"/>
      <c r="B90" s="74"/>
      <c r="C90" s="75"/>
      <c r="D90" s="79"/>
      <c r="E90" s="79"/>
      <c r="F90" s="80"/>
    </row>
    <row r="91" spans="1:9" x14ac:dyDescent="0.2">
      <c r="A91" s="125"/>
      <c r="B91" s="74"/>
      <c r="C91" s="75"/>
      <c r="D91" s="79"/>
      <c r="E91" s="79"/>
      <c r="F91" s="80"/>
    </row>
    <row r="92" spans="1:9" x14ac:dyDescent="0.2">
      <c r="A92" s="125"/>
      <c r="B92" s="74"/>
      <c r="C92" s="76"/>
      <c r="D92" s="77"/>
      <c r="E92" s="77"/>
      <c r="F92" s="77"/>
      <c r="G92" s="78"/>
      <c r="I92" s="78"/>
    </row>
    <row r="93" spans="1:9" x14ac:dyDescent="0.2">
      <c r="A93" s="125"/>
      <c r="B93" s="74"/>
    </row>
    <row r="94" spans="1:9" x14ac:dyDescent="0.2">
      <c r="A94" s="125"/>
    </row>
    <row r="95" spans="1:9" x14ac:dyDescent="0.2">
      <c r="A95" s="125"/>
    </row>
    <row r="96" spans="1:9" x14ac:dyDescent="0.2">
      <c r="A96" s="125"/>
    </row>
    <row r="97" spans="1:1" x14ac:dyDescent="0.2">
      <c r="A97" s="125"/>
    </row>
    <row r="98" spans="1:1" x14ac:dyDescent="0.2">
      <c r="A98" s="125"/>
    </row>
    <row r="99" spans="1:1" x14ac:dyDescent="0.2">
      <c r="A99" s="125"/>
    </row>
    <row r="100" spans="1:1" x14ac:dyDescent="0.2">
      <c r="A100" s="125"/>
    </row>
    <row r="101" spans="1:1" x14ac:dyDescent="0.2">
      <c r="A101" s="125"/>
    </row>
    <row r="102" spans="1:1" x14ac:dyDescent="0.2">
      <c r="A102" s="125"/>
    </row>
    <row r="103" spans="1:1" x14ac:dyDescent="0.2">
      <c r="A103" s="125"/>
    </row>
    <row r="104" spans="1:1" x14ac:dyDescent="0.2">
      <c r="A104" s="125"/>
    </row>
    <row r="105" spans="1:1" x14ac:dyDescent="0.2">
      <c r="A105" s="125"/>
    </row>
    <row r="106" spans="1:1" x14ac:dyDescent="0.2">
      <c r="A106" s="125"/>
    </row>
    <row r="107" spans="1:1" x14ac:dyDescent="0.2">
      <c r="A107" s="125"/>
    </row>
    <row r="108" spans="1:1" x14ac:dyDescent="0.2">
      <c r="A108" s="125"/>
    </row>
    <row r="109" spans="1:1" x14ac:dyDescent="0.2">
      <c r="A109" s="125"/>
    </row>
  </sheetData>
  <pageMargins left="0.47244094488188981" right="0.42" top="0.19" bottom="0.21" header="0.16" footer="0.17"/>
  <pageSetup paperSize="9" orientation="portrait" horizontalDpi="4294967293" verticalDpi="4294967293" r:id="rId1"/>
  <ignoredErrors>
    <ignoredError sqref="D11:D65" numberStoredAsText="1"/>
  </ignoredErrors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zoomScale="90" zoomScaleNormal="90" workbookViewId="0">
      <selection activeCell="C4" sqref="C4:H29"/>
    </sheetView>
  </sheetViews>
  <sheetFormatPr defaultRowHeight="12.75" x14ac:dyDescent="0.2"/>
  <cols>
    <col min="1" max="1" width="4.7109375" style="43" customWidth="1"/>
    <col min="2" max="2" width="5.28515625" style="43" customWidth="1"/>
    <col min="3" max="3" width="17.28515625" style="43" customWidth="1"/>
    <col min="4" max="4" width="8.7109375" style="46" customWidth="1"/>
    <col min="5" max="5" width="6" style="46" customWidth="1"/>
    <col min="6" max="6" width="9.140625" style="43"/>
    <col min="7" max="7" width="10.140625" style="44" customWidth="1"/>
    <col min="8" max="8" width="9.5703125" style="169" customWidth="1"/>
    <col min="9" max="9" width="17.140625" style="43" customWidth="1"/>
    <col min="10" max="16384" width="9.140625" style="43"/>
  </cols>
  <sheetData>
    <row r="1" spans="1:9" ht="15.75" x14ac:dyDescent="0.25">
      <c r="A1" s="145" t="s">
        <v>628</v>
      </c>
      <c r="B1" s="42"/>
      <c r="C1" s="143"/>
      <c r="D1" s="74"/>
      <c r="E1" s="74"/>
      <c r="F1" s="74"/>
      <c r="G1" s="75"/>
      <c r="H1" s="171"/>
      <c r="I1" s="75"/>
    </row>
    <row r="3" spans="1:9" x14ac:dyDescent="0.2">
      <c r="C3" s="73" t="s">
        <v>53</v>
      </c>
      <c r="D3" s="74" t="s">
        <v>54</v>
      </c>
      <c r="E3" s="74" t="s">
        <v>55</v>
      </c>
      <c r="F3" s="73" t="s">
        <v>56</v>
      </c>
      <c r="G3" s="75" t="s">
        <v>2</v>
      </c>
      <c r="H3" s="81" t="s">
        <v>185</v>
      </c>
      <c r="I3" s="73" t="s">
        <v>197</v>
      </c>
    </row>
    <row r="4" spans="1:9" x14ac:dyDescent="0.2">
      <c r="A4" s="47">
        <v>32</v>
      </c>
      <c r="B4" s="48">
        <v>1</v>
      </c>
      <c r="C4" s="88" t="s">
        <v>162</v>
      </c>
      <c r="D4" s="90" t="s">
        <v>270</v>
      </c>
      <c r="E4" s="90" t="s">
        <v>6</v>
      </c>
      <c r="F4" s="80" t="s">
        <v>23</v>
      </c>
      <c r="G4" s="75" t="s">
        <v>68</v>
      </c>
      <c r="H4" s="171" t="s">
        <v>846</v>
      </c>
      <c r="I4" s="84"/>
    </row>
    <row r="5" spans="1:9" x14ac:dyDescent="0.2">
      <c r="A5" s="45"/>
      <c r="B5" s="46">
        <v>2</v>
      </c>
      <c r="C5" s="88" t="s">
        <v>105</v>
      </c>
      <c r="D5" s="90">
        <v>2006</v>
      </c>
      <c r="E5" s="90" t="s">
        <v>6</v>
      </c>
      <c r="F5" s="80" t="s">
        <v>52</v>
      </c>
      <c r="G5" s="75" t="s">
        <v>98</v>
      </c>
      <c r="H5" s="171" t="s">
        <v>847</v>
      </c>
      <c r="I5" s="84"/>
    </row>
    <row r="6" spans="1:9" x14ac:dyDescent="0.2">
      <c r="A6" s="45"/>
      <c r="B6" s="46">
        <v>3</v>
      </c>
      <c r="C6" s="75" t="s">
        <v>114</v>
      </c>
      <c r="D6" s="79">
        <v>2006</v>
      </c>
      <c r="E6" s="79" t="s">
        <v>6</v>
      </c>
      <c r="F6" s="80" t="s">
        <v>52</v>
      </c>
      <c r="G6" s="75" t="s">
        <v>334</v>
      </c>
      <c r="H6" s="171" t="s">
        <v>848</v>
      </c>
      <c r="I6" s="84"/>
    </row>
    <row r="7" spans="1:9" x14ac:dyDescent="0.2">
      <c r="A7" s="45"/>
      <c r="B7" s="46">
        <v>4</v>
      </c>
      <c r="C7" s="88" t="s">
        <v>106</v>
      </c>
      <c r="D7" s="90">
        <v>2007</v>
      </c>
      <c r="E7" s="90" t="s">
        <v>6</v>
      </c>
      <c r="F7" s="80" t="s">
        <v>52</v>
      </c>
      <c r="G7" s="75" t="s">
        <v>158</v>
      </c>
      <c r="H7" s="171" t="s">
        <v>849</v>
      </c>
      <c r="I7" s="84"/>
    </row>
    <row r="8" spans="1:9" x14ac:dyDescent="0.2">
      <c r="A8" s="45"/>
      <c r="B8" s="46">
        <v>5</v>
      </c>
      <c r="C8" s="88" t="s">
        <v>552</v>
      </c>
      <c r="D8" s="90" t="s">
        <v>202</v>
      </c>
      <c r="E8" s="90" t="s">
        <v>6</v>
      </c>
      <c r="F8" s="80" t="s">
        <v>24</v>
      </c>
      <c r="G8" s="75" t="s">
        <v>554</v>
      </c>
      <c r="H8" s="171" t="s">
        <v>850</v>
      </c>
      <c r="I8" s="84"/>
    </row>
    <row r="9" spans="1:9" x14ac:dyDescent="0.2">
      <c r="A9" s="45"/>
      <c r="B9" s="46">
        <v>6</v>
      </c>
      <c r="C9" s="75" t="s">
        <v>149</v>
      </c>
      <c r="D9" s="79">
        <v>2007</v>
      </c>
      <c r="E9" s="79" t="s">
        <v>6</v>
      </c>
      <c r="F9" s="80" t="s">
        <v>24</v>
      </c>
      <c r="G9" s="75" t="s">
        <v>499</v>
      </c>
      <c r="H9" s="171" t="s">
        <v>851</v>
      </c>
      <c r="I9" s="84"/>
    </row>
    <row r="10" spans="1:9" x14ac:dyDescent="0.2">
      <c r="A10" s="124"/>
      <c r="B10" s="86">
        <v>7</v>
      </c>
      <c r="C10" s="88" t="s">
        <v>107</v>
      </c>
      <c r="D10" s="90">
        <v>2008</v>
      </c>
      <c r="E10" s="90" t="s">
        <v>6</v>
      </c>
      <c r="F10" s="91" t="s">
        <v>52</v>
      </c>
      <c r="G10" s="88" t="s">
        <v>100</v>
      </c>
      <c r="H10" s="172" t="s">
        <v>852</v>
      </c>
      <c r="I10" s="84"/>
    </row>
    <row r="11" spans="1:9" x14ac:dyDescent="0.2">
      <c r="A11" s="124"/>
      <c r="B11" s="86">
        <v>8</v>
      </c>
      <c r="C11" s="88" t="s">
        <v>108</v>
      </c>
      <c r="D11" s="90">
        <v>2008</v>
      </c>
      <c r="E11" s="90" t="s">
        <v>6</v>
      </c>
      <c r="F11" s="80" t="s">
        <v>52</v>
      </c>
      <c r="G11" s="75" t="s">
        <v>356</v>
      </c>
      <c r="H11" s="171" t="s">
        <v>630</v>
      </c>
      <c r="I11" s="84"/>
    </row>
    <row r="12" spans="1:9" x14ac:dyDescent="0.2">
      <c r="A12" s="124">
        <v>33</v>
      </c>
      <c r="B12" s="48">
        <v>1</v>
      </c>
      <c r="C12" s="88" t="s">
        <v>569</v>
      </c>
      <c r="D12" s="90">
        <v>2006</v>
      </c>
      <c r="E12" s="90" t="s">
        <v>6</v>
      </c>
      <c r="F12" s="80" t="s">
        <v>26</v>
      </c>
      <c r="G12" s="75" t="s">
        <v>619</v>
      </c>
      <c r="H12" s="171" t="s">
        <v>853</v>
      </c>
      <c r="I12" s="84"/>
    </row>
    <row r="13" spans="1:9" x14ac:dyDescent="0.2">
      <c r="A13" s="124"/>
      <c r="B13" s="46">
        <v>2</v>
      </c>
      <c r="C13" s="75" t="s">
        <v>115</v>
      </c>
      <c r="D13" s="79">
        <v>2006</v>
      </c>
      <c r="E13" s="79" t="s">
        <v>6</v>
      </c>
      <c r="F13" s="80" t="s">
        <v>52</v>
      </c>
      <c r="G13" s="75" t="s">
        <v>367</v>
      </c>
      <c r="H13" s="171" t="s">
        <v>854</v>
      </c>
      <c r="I13" s="84"/>
    </row>
    <row r="14" spans="1:9" x14ac:dyDescent="0.2">
      <c r="A14" s="124"/>
      <c r="B14" s="46">
        <v>3</v>
      </c>
      <c r="C14" s="88" t="s">
        <v>590</v>
      </c>
      <c r="D14" s="90">
        <v>2002</v>
      </c>
      <c r="E14" s="90" t="s">
        <v>6</v>
      </c>
      <c r="F14" s="80" t="s">
        <v>52</v>
      </c>
      <c r="G14" s="75" t="s">
        <v>366</v>
      </c>
      <c r="H14" s="171" t="s">
        <v>855</v>
      </c>
      <c r="I14" s="84"/>
    </row>
    <row r="15" spans="1:9" x14ac:dyDescent="0.2">
      <c r="A15" s="124"/>
      <c r="B15" s="46">
        <v>4</v>
      </c>
      <c r="C15" s="75" t="s">
        <v>143</v>
      </c>
      <c r="D15" s="79">
        <v>2003</v>
      </c>
      <c r="E15" s="79" t="s">
        <v>6</v>
      </c>
      <c r="F15" s="80" t="s">
        <v>24</v>
      </c>
      <c r="G15" s="75" t="s">
        <v>622</v>
      </c>
      <c r="H15" s="171" t="s">
        <v>856</v>
      </c>
      <c r="I15" s="84"/>
    </row>
    <row r="16" spans="1:9" x14ac:dyDescent="0.2">
      <c r="A16" s="124"/>
      <c r="B16" s="46">
        <v>5</v>
      </c>
      <c r="C16" s="88" t="s">
        <v>109</v>
      </c>
      <c r="D16" s="90">
        <v>2002</v>
      </c>
      <c r="E16" s="90" t="s">
        <v>6</v>
      </c>
      <c r="F16" s="91" t="s">
        <v>52</v>
      </c>
      <c r="G16" s="88" t="s">
        <v>360</v>
      </c>
      <c r="H16" s="172" t="s">
        <v>630</v>
      </c>
      <c r="I16" s="84"/>
    </row>
    <row r="17" spans="1:9" x14ac:dyDescent="0.2">
      <c r="A17" s="124"/>
      <c r="B17" s="46">
        <v>6</v>
      </c>
      <c r="C17" s="75" t="s">
        <v>113</v>
      </c>
      <c r="D17" s="79">
        <v>2006</v>
      </c>
      <c r="E17" s="79" t="s">
        <v>6</v>
      </c>
      <c r="F17" s="80" t="s">
        <v>52</v>
      </c>
      <c r="G17" s="75" t="s">
        <v>368</v>
      </c>
      <c r="H17" s="171" t="s">
        <v>857</v>
      </c>
      <c r="I17" s="84"/>
    </row>
    <row r="18" spans="1:9" x14ac:dyDescent="0.2">
      <c r="A18" s="124"/>
      <c r="B18" s="86">
        <v>7</v>
      </c>
      <c r="C18" s="88" t="s">
        <v>156</v>
      </c>
      <c r="D18" s="90">
        <v>2002</v>
      </c>
      <c r="E18" s="90" t="s">
        <v>6</v>
      </c>
      <c r="F18" s="80" t="s">
        <v>26</v>
      </c>
      <c r="G18" s="75" t="s">
        <v>601</v>
      </c>
      <c r="H18" s="171" t="s">
        <v>818</v>
      </c>
      <c r="I18" s="84"/>
    </row>
    <row r="19" spans="1:9" x14ac:dyDescent="0.2">
      <c r="A19" s="124"/>
      <c r="B19" s="86">
        <v>8</v>
      </c>
      <c r="C19" s="88" t="s">
        <v>112</v>
      </c>
      <c r="D19" s="90">
        <v>2006</v>
      </c>
      <c r="E19" s="90" t="s">
        <v>6</v>
      </c>
      <c r="F19" s="80" t="s">
        <v>52</v>
      </c>
      <c r="G19" s="75" t="s">
        <v>367</v>
      </c>
      <c r="H19" s="171" t="s">
        <v>858</v>
      </c>
      <c r="I19" s="78"/>
    </row>
    <row r="20" spans="1:9" x14ac:dyDescent="0.2">
      <c r="A20" s="124">
        <v>34</v>
      </c>
      <c r="B20" s="48">
        <v>1</v>
      </c>
      <c r="C20" s="88" t="s">
        <v>584</v>
      </c>
      <c r="D20" s="90">
        <v>2004</v>
      </c>
      <c r="E20" s="90" t="s">
        <v>6</v>
      </c>
      <c r="F20" s="80" t="s">
        <v>52</v>
      </c>
      <c r="G20" s="75" t="s">
        <v>361</v>
      </c>
      <c r="H20" s="171" t="s">
        <v>859</v>
      </c>
      <c r="I20" s="84"/>
    </row>
    <row r="21" spans="1:9" x14ac:dyDescent="0.2">
      <c r="A21" s="124"/>
      <c r="B21" s="46">
        <v>2</v>
      </c>
      <c r="C21" s="88" t="s">
        <v>145</v>
      </c>
      <c r="D21" s="90">
        <v>2002</v>
      </c>
      <c r="E21" s="90" t="s">
        <v>6</v>
      </c>
      <c r="F21" s="80" t="s">
        <v>24</v>
      </c>
      <c r="G21" s="75" t="s">
        <v>620</v>
      </c>
      <c r="H21" s="171" t="s">
        <v>860</v>
      </c>
      <c r="I21" s="84"/>
    </row>
    <row r="22" spans="1:9" x14ac:dyDescent="0.2">
      <c r="A22" s="124"/>
      <c r="B22" s="46">
        <v>3</v>
      </c>
      <c r="C22" s="75" t="s">
        <v>261</v>
      </c>
      <c r="D22" s="79" t="s">
        <v>262</v>
      </c>
      <c r="E22" s="79" t="s">
        <v>6</v>
      </c>
      <c r="F22" s="80" t="s">
        <v>226</v>
      </c>
      <c r="G22" s="75" t="s">
        <v>618</v>
      </c>
      <c r="H22" s="171" t="s">
        <v>861</v>
      </c>
      <c r="I22" s="84"/>
    </row>
    <row r="23" spans="1:9" x14ac:dyDescent="0.2">
      <c r="A23" s="124"/>
      <c r="B23" s="46">
        <v>4</v>
      </c>
      <c r="C23" s="88" t="s">
        <v>66</v>
      </c>
      <c r="D23" s="90">
        <v>2001</v>
      </c>
      <c r="E23" s="90" t="s">
        <v>6</v>
      </c>
      <c r="F23" s="80" t="s">
        <v>25</v>
      </c>
      <c r="G23" s="75" t="s">
        <v>363</v>
      </c>
      <c r="H23" s="171" t="s">
        <v>862</v>
      </c>
      <c r="I23" s="84"/>
    </row>
    <row r="24" spans="1:9" x14ac:dyDescent="0.2">
      <c r="A24" s="124"/>
      <c r="B24" s="46">
        <v>5</v>
      </c>
      <c r="C24" s="88" t="s">
        <v>589</v>
      </c>
      <c r="D24" s="90">
        <v>2001</v>
      </c>
      <c r="E24" s="90" t="s">
        <v>6</v>
      </c>
      <c r="F24" s="80" t="s">
        <v>52</v>
      </c>
      <c r="G24" s="75" t="s">
        <v>365</v>
      </c>
      <c r="H24" s="171" t="s">
        <v>833</v>
      </c>
      <c r="I24" s="84"/>
    </row>
    <row r="25" spans="1:9" x14ac:dyDescent="0.2">
      <c r="A25" s="124"/>
      <c r="B25" s="46">
        <v>6</v>
      </c>
      <c r="C25" s="88" t="s">
        <v>588</v>
      </c>
      <c r="D25" s="90">
        <v>2001</v>
      </c>
      <c r="E25" s="90" t="s">
        <v>6</v>
      </c>
      <c r="F25" s="80" t="s">
        <v>52</v>
      </c>
      <c r="G25" s="75" t="s">
        <v>364</v>
      </c>
      <c r="H25" s="171" t="s">
        <v>863</v>
      </c>
      <c r="I25" s="84"/>
    </row>
    <row r="26" spans="1:9" x14ac:dyDescent="0.2">
      <c r="A26" s="124"/>
      <c r="B26" s="86">
        <v>7</v>
      </c>
      <c r="C26" s="88" t="s">
        <v>189</v>
      </c>
      <c r="D26" s="90">
        <v>2004</v>
      </c>
      <c r="E26" s="90" t="s">
        <v>6</v>
      </c>
      <c r="F26" s="80" t="s">
        <v>52</v>
      </c>
      <c r="G26" s="75" t="s">
        <v>363</v>
      </c>
      <c r="H26" s="171" t="s">
        <v>864</v>
      </c>
      <c r="I26" s="84"/>
    </row>
    <row r="27" spans="1:9" x14ac:dyDescent="0.2">
      <c r="A27" s="124"/>
      <c r="B27" s="86">
        <v>8</v>
      </c>
      <c r="C27" s="88" t="s">
        <v>147</v>
      </c>
      <c r="D27" s="90">
        <v>2002</v>
      </c>
      <c r="E27" s="90" t="s">
        <v>6</v>
      </c>
      <c r="F27" s="80" t="s">
        <v>24</v>
      </c>
      <c r="G27" s="75" t="s">
        <v>621</v>
      </c>
      <c r="H27" s="171" t="s">
        <v>630</v>
      </c>
      <c r="I27" s="84"/>
    </row>
    <row r="28" spans="1:9" x14ac:dyDescent="0.2">
      <c r="A28" s="124">
        <v>35</v>
      </c>
      <c r="B28" s="48">
        <v>1</v>
      </c>
      <c r="C28" s="88" t="s">
        <v>585</v>
      </c>
      <c r="D28" s="90">
        <v>2002</v>
      </c>
      <c r="E28" s="90" t="s">
        <v>6</v>
      </c>
      <c r="F28" s="80" t="s">
        <v>52</v>
      </c>
      <c r="G28" s="75" t="s">
        <v>362</v>
      </c>
      <c r="H28" s="171" t="s">
        <v>865</v>
      </c>
      <c r="I28" s="84"/>
    </row>
    <row r="29" spans="1:9" x14ac:dyDescent="0.2">
      <c r="A29" s="124"/>
      <c r="B29" s="46">
        <v>2</v>
      </c>
      <c r="C29" s="75" t="s">
        <v>264</v>
      </c>
      <c r="D29" s="79" t="s">
        <v>265</v>
      </c>
      <c r="E29" s="79" t="s">
        <v>6</v>
      </c>
      <c r="F29" s="80" t="s">
        <v>226</v>
      </c>
      <c r="G29" s="75" t="s">
        <v>617</v>
      </c>
      <c r="H29" s="171" t="s">
        <v>866</v>
      </c>
      <c r="I29" s="84"/>
    </row>
    <row r="30" spans="1:9" x14ac:dyDescent="0.2">
      <c r="A30" s="124"/>
      <c r="B30" s="46">
        <v>3</v>
      </c>
      <c r="C30" s="92"/>
      <c r="D30" s="146"/>
      <c r="E30" s="146"/>
      <c r="F30" s="85"/>
      <c r="G30" s="78"/>
      <c r="H30" s="171"/>
      <c r="I30" s="84"/>
    </row>
    <row r="31" spans="1:9" x14ac:dyDescent="0.2">
      <c r="A31" s="124"/>
      <c r="B31" s="46">
        <v>4</v>
      </c>
      <c r="C31" s="92"/>
      <c r="D31" s="146"/>
      <c r="E31" s="146"/>
      <c r="F31" s="85"/>
      <c r="G31" s="78"/>
      <c r="H31" s="171"/>
      <c r="I31" s="84"/>
    </row>
    <row r="32" spans="1:9" x14ac:dyDescent="0.2">
      <c r="A32" s="124"/>
      <c r="B32" s="46">
        <v>5</v>
      </c>
      <c r="C32" s="92"/>
      <c r="D32" s="146"/>
      <c r="E32" s="146"/>
      <c r="F32" s="85"/>
      <c r="G32" s="78"/>
      <c r="H32" s="171"/>
      <c r="I32" s="84"/>
    </row>
    <row r="33" spans="1:9" x14ac:dyDescent="0.2">
      <c r="A33" s="124"/>
      <c r="B33" s="46">
        <v>6</v>
      </c>
      <c r="C33" s="92"/>
      <c r="D33" s="146"/>
      <c r="E33" s="146"/>
      <c r="F33" s="85"/>
      <c r="G33" s="78"/>
      <c r="H33" s="171"/>
      <c r="I33" s="84"/>
    </row>
    <row r="34" spans="1:9" x14ac:dyDescent="0.2">
      <c r="A34" s="124"/>
      <c r="B34" s="86">
        <v>7</v>
      </c>
      <c r="C34" s="92"/>
      <c r="D34" s="146"/>
      <c r="E34" s="146"/>
      <c r="F34" s="85"/>
      <c r="G34" s="78"/>
      <c r="H34" s="171"/>
      <c r="I34" s="84"/>
    </row>
    <row r="35" spans="1:9" x14ac:dyDescent="0.2">
      <c r="A35" s="124"/>
      <c r="B35" s="86">
        <v>8</v>
      </c>
      <c r="C35" s="92"/>
      <c r="D35" s="146"/>
      <c r="E35" s="146"/>
      <c r="F35" s="85"/>
      <c r="G35" s="78"/>
      <c r="H35" s="171"/>
      <c r="I35" s="84"/>
    </row>
    <row r="36" spans="1:9" x14ac:dyDescent="0.2">
      <c r="A36" s="124"/>
      <c r="B36" s="86"/>
      <c r="C36" s="89"/>
      <c r="D36" s="147"/>
      <c r="E36" s="147"/>
      <c r="F36" s="82"/>
      <c r="G36" s="78"/>
      <c r="H36" s="171"/>
      <c r="I36" s="84"/>
    </row>
    <row r="37" spans="1:9" x14ac:dyDescent="0.2">
      <c r="A37" s="124"/>
      <c r="B37" s="86"/>
      <c r="C37" s="92"/>
      <c r="D37" s="146"/>
      <c r="E37" s="146"/>
      <c r="F37" s="93"/>
      <c r="G37" s="89"/>
      <c r="H37" s="172"/>
      <c r="I37" s="84"/>
    </row>
    <row r="38" spans="1:9" x14ac:dyDescent="0.2">
      <c r="A38" s="124"/>
      <c r="B38" s="86"/>
      <c r="C38" s="84"/>
      <c r="D38" s="144"/>
      <c r="E38" s="144"/>
      <c r="F38" s="85"/>
      <c r="G38" s="78"/>
      <c r="H38" s="171"/>
      <c r="I38" s="84"/>
    </row>
    <row r="39" spans="1:9" x14ac:dyDescent="0.2">
      <c r="A39" s="124"/>
      <c r="B39" s="86"/>
      <c r="C39" s="92"/>
      <c r="D39" s="146"/>
      <c r="E39" s="146"/>
      <c r="F39" s="85"/>
      <c r="G39" s="78"/>
      <c r="H39" s="171"/>
      <c r="I39" s="84"/>
    </row>
    <row r="40" spans="1:9" x14ac:dyDescent="0.2">
      <c r="A40" s="124"/>
      <c r="B40" s="86"/>
      <c r="C40" s="92"/>
      <c r="D40" s="146"/>
      <c r="E40" s="146"/>
      <c r="F40" s="85"/>
      <c r="G40" s="78"/>
      <c r="H40" s="171"/>
      <c r="I40" s="84"/>
    </row>
    <row r="41" spans="1:9" x14ac:dyDescent="0.2">
      <c r="A41" s="124"/>
      <c r="B41" s="86"/>
      <c r="C41" s="92"/>
      <c r="D41" s="146"/>
      <c r="E41" s="146"/>
      <c r="F41" s="85"/>
      <c r="G41" s="78"/>
      <c r="H41" s="171"/>
      <c r="I41" s="84"/>
    </row>
    <row r="42" spans="1:9" x14ac:dyDescent="0.2">
      <c r="A42" s="124"/>
      <c r="B42" s="86"/>
      <c r="C42" s="92"/>
      <c r="D42" s="146"/>
      <c r="E42" s="146"/>
      <c r="F42" s="85"/>
      <c r="G42" s="78"/>
      <c r="H42" s="171"/>
      <c r="I42" s="84"/>
    </row>
    <row r="43" spans="1:9" x14ac:dyDescent="0.2">
      <c r="A43" s="124"/>
      <c r="B43" s="86"/>
      <c r="C43" s="92"/>
      <c r="D43" s="146"/>
      <c r="E43" s="146"/>
      <c r="F43" s="85"/>
      <c r="G43" s="78"/>
      <c r="H43" s="171"/>
      <c r="I43" s="84"/>
    </row>
    <row r="44" spans="1:9" x14ac:dyDescent="0.2">
      <c r="A44" s="124"/>
      <c r="B44" s="86"/>
      <c r="C44" s="92"/>
      <c r="D44" s="146"/>
      <c r="E44" s="146"/>
      <c r="F44" s="93"/>
      <c r="G44" s="89"/>
      <c r="H44" s="172"/>
      <c r="I44" s="84"/>
    </row>
    <row r="45" spans="1:9" x14ac:dyDescent="0.2">
      <c r="A45" s="124"/>
      <c r="B45" s="86"/>
      <c r="C45" s="92"/>
      <c r="D45" s="146"/>
      <c r="E45" s="146"/>
      <c r="F45" s="85"/>
      <c r="G45" s="78"/>
      <c r="H45" s="171"/>
      <c r="I45" s="84"/>
    </row>
    <row r="46" spans="1:9" x14ac:dyDescent="0.2">
      <c r="A46" s="124"/>
      <c r="B46" s="86"/>
      <c r="C46" s="92"/>
      <c r="D46" s="146"/>
      <c r="E46" s="146"/>
      <c r="F46" s="85"/>
      <c r="G46" s="78"/>
      <c r="H46" s="171"/>
      <c r="I46" s="84"/>
    </row>
    <row r="47" spans="1:9" x14ac:dyDescent="0.2">
      <c r="A47" s="124"/>
      <c r="B47" s="86"/>
      <c r="C47" s="92"/>
      <c r="D47" s="146"/>
      <c r="E47" s="146"/>
      <c r="F47" s="85"/>
      <c r="G47" s="78"/>
      <c r="H47" s="171"/>
      <c r="I47" s="84"/>
    </row>
    <row r="48" spans="1:9" x14ac:dyDescent="0.2">
      <c r="A48" s="124"/>
      <c r="B48" s="86"/>
      <c r="C48" s="92"/>
      <c r="D48" s="146"/>
      <c r="E48" s="146"/>
      <c r="F48" s="93"/>
      <c r="G48" s="78"/>
      <c r="H48" s="171"/>
      <c r="I48" s="84"/>
    </row>
    <row r="49" spans="1:9" x14ac:dyDescent="0.2">
      <c r="A49" s="124"/>
      <c r="B49" s="86"/>
      <c r="C49" s="89"/>
      <c r="D49" s="147"/>
      <c r="E49" s="147"/>
      <c r="F49" s="94"/>
      <c r="G49" s="89"/>
      <c r="H49" s="172"/>
      <c r="I49" s="84"/>
    </row>
    <row r="50" spans="1:9" x14ac:dyDescent="0.2">
      <c r="A50" s="124"/>
      <c r="B50" s="86"/>
      <c r="C50" s="78"/>
      <c r="D50" s="81"/>
      <c r="E50" s="81"/>
      <c r="F50" s="82"/>
      <c r="G50" s="78"/>
      <c r="H50" s="171"/>
      <c r="I50" s="84"/>
    </row>
    <row r="51" spans="1:9" x14ac:dyDescent="0.2">
      <c r="A51" s="124"/>
      <c r="B51" s="86"/>
      <c r="C51" s="89"/>
      <c r="D51" s="147"/>
      <c r="E51" s="147"/>
      <c r="F51" s="94"/>
      <c r="G51" s="89"/>
      <c r="H51" s="172"/>
      <c r="I51" s="84"/>
    </row>
    <row r="52" spans="1:9" x14ac:dyDescent="0.2">
      <c r="A52" s="124"/>
      <c r="B52" s="86"/>
      <c r="C52" s="84"/>
      <c r="D52" s="144"/>
      <c r="E52" s="144"/>
      <c r="F52" s="85"/>
      <c r="G52" s="78"/>
      <c r="H52" s="171"/>
      <c r="I52" s="84"/>
    </row>
    <row r="53" spans="1:9" x14ac:dyDescent="0.2">
      <c r="A53" s="124"/>
      <c r="B53" s="86"/>
      <c r="C53" s="92"/>
      <c r="D53" s="146"/>
      <c r="E53" s="146"/>
      <c r="F53" s="85"/>
      <c r="G53" s="78"/>
      <c r="H53" s="171"/>
      <c r="I53" s="84"/>
    </row>
    <row r="54" spans="1:9" x14ac:dyDescent="0.2">
      <c r="A54" s="87"/>
      <c r="B54" s="86"/>
      <c r="C54" s="89"/>
      <c r="D54" s="147"/>
      <c r="E54" s="147"/>
      <c r="F54" s="82"/>
      <c r="G54" s="78"/>
      <c r="H54" s="171"/>
      <c r="I54" s="84"/>
    </row>
    <row r="55" spans="1:9" x14ac:dyDescent="0.2">
      <c r="A55" s="87"/>
      <c r="B55" s="86"/>
      <c r="C55" s="92"/>
      <c r="D55" s="146"/>
      <c r="E55" s="146"/>
      <c r="F55" s="85"/>
      <c r="G55" s="78"/>
      <c r="H55" s="171"/>
      <c r="I55" s="84"/>
    </row>
    <row r="56" spans="1:9" x14ac:dyDescent="0.2">
      <c r="A56" s="87"/>
      <c r="B56" s="86"/>
      <c r="C56" s="92"/>
      <c r="D56" s="146"/>
      <c r="E56" s="146"/>
      <c r="F56" s="85"/>
      <c r="G56" s="78"/>
      <c r="H56" s="171"/>
      <c r="I56" s="84"/>
    </row>
    <row r="57" spans="1:9" x14ac:dyDescent="0.2">
      <c r="A57" s="87"/>
      <c r="B57" s="86"/>
      <c r="C57" s="92"/>
      <c r="D57" s="146"/>
      <c r="E57" s="146"/>
      <c r="F57" s="85"/>
      <c r="G57" s="78"/>
      <c r="H57" s="171"/>
      <c r="I57" s="84"/>
    </row>
    <row r="58" spans="1:9" x14ac:dyDescent="0.2">
      <c r="A58" s="87"/>
      <c r="B58" s="86"/>
      <c r="C58" s="92"/>
      <c r="D58" s="146"/>
      <c r="E58" s="146"/>
      <c r="F58" s="85"/>
      <c r="G58" s="78"/>
      <c r="H58" s="171"/>
      <c r="I58" s="84"/>
    </row>
    <row r="59" spans="1:9" x14ac:dyDescent="0.2">
      <c r="A59" s="124"/>
      <c r="B59" s="86"/>
      <c r="C59" s="92"/>
      <c r="D59" s="146"/>
      <c r="E59" s="146"/>
      <c r="F59" s="85"/>
      <c r="G59" s="78"/>
      <c r="H59" s="171"/>
      <c r="I59" s="84"/>
    </row>
    <row r="60" spans="1:9" x14ac:dyDescent="0.2">
      <c r="A60" s="87"/>
      <c r="B60" s="86"/>
      <c r="C60" s="92"/>
      <c r="D60" s="146"/>
      <c r="E60" s="146"/>
      <c r="F60" s="93"/>
      <c r="G60" s="89"/>
      <c r="H60" s="172"/>
      <c r="I60" s="84"/>
    </row>
    <row r="61" spans="1:9" x14ac:dyDescent="0.2">
      <c r="A61" s="87"/>
      <c r="B61" s="86"/>
      <c r="C61" s="92"/>
      <c r="D61" s="146"/>
      <c r="E61" s="146"/>
      <c r="F61" s="85"/>
      <c r="G61" s="78"/>
      <c r="H61" s="171"/>
      <c r="I61" s="84"/>
    </row>
    <row r="62" spans="1:9" x14ac:dyDescent="0.2">
      <c r="A62" s="87"/>
      <c r="B62" s="86"/>
      <c r="C62" s="92"/>
      <c r="D62" s="146"/>
      <c r="E62" s="146"/>
      <c r="F62" s="85"/>
      <c r="G62" s="78"/>
      <c r="H62" s="171"/>
      <c r="I62" s="84"/>
    </row>
    <row r="63" spans="1:9" x14ac:dyDescent="0.2">
      <c r="A63" s="87"/>
      <c r="B63" s="86"/>
      <c r="C63" s="92"/>
      <c r="D63" s="146"/>
      <c r="E63" s="146"/>
      <c r="F63" s="85"/>
      <c r="G63" s="78"/>
      <c r="H63" s="171"/>
      <c r="I63" s="84"/>
    </row>
    <row r="64" spans="1:9" x14ac:dyDescent="0.2">
      <c r="A64" s="87"/>
      <c r="B64" s="86"/>
    </row>
    <row r="65" spans="1:2" x14ac:dyDescent="0.2">
      <c r="A65" s="87"/>
      <c r="B65" s="87"/>
    </row>
    <row r="66" spans="1:2" x14ac:dyDescent="0.2">
      <c r="A66" s="87"/>
      <c r="B66" s="87"/>
    </row>
    <row r="67" spans="1:2" x14ac:dyDescent="0.2">
      <c r="A67" s="87"/>
      <c r="B67" s="87"/>
    </row>
    <row r="68" spans="1:2" x14ac:dyDescent="0.2">
      <c r="A68" s="87"/>
      <c r="B68" s="87"/>
    </row>
    <row r="69" spans="1:2" x14ac:dyDescent="0.2">
      <c r="A69" s="87"/>
      <c r="B69" s="87"/>
    </row>
    <row r="70" spans="1:2" x14ac:dyDescent="0.2">
      <c r="A70" s="87"/>
      <c r="B70" s="87"/>
    </row>
    <row r="71" spans="1:2" x14ac:dyDescent="0.2">
      <c r="A71" s="87"/>
      <c r="B71" s="87"/>
    </row>
    <row r="72" spans="1:2" x14ac:dyDescent="0.2">
      <c r="A72" s="87"/>
      <c r="B72" s="87"/>
    </row>
  </sheetData>
  <pageMargins left="0.47244094488188981" right="0.70866141732283472" top="0.74803149606299213" bottom="0.74803149606299213" header="0.31496062992125984" footer="0.31496062992125984"/>
  <pageSetup paperSize="9" orientation="portrait" horizontalDpi="4294967293" verticalDpi="4294967293" r:id="rId1"/>
  <ignoredErrors>
    <ignoredError sqref="D4:D29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A28" zoomScale="90" zoomScaleNormal="90" workbookViewId="0">
      <selection activeCell="K19" sqref="K19"/>
    </sheetView>
  </sheetViews>
  <sheetFormatPr defaultRowHeight="15" x14ac:dyDescent="0.25"/>
  <cols>
    <col min="1" max="1" width="4" style="22" customWidth="1"/>
    <col min="2" max="2" width="4.85546875" style="22" customWidth="1"/>
    <col min="3" max="3" width="19" style="22" customWidth="1"/>
    <col min="4" max="7" width="9.140625" style="22"/>
    <col min="8" max="8" width="12.28515625" style="1" customWidth="1"/>
    <col min="9" max="9" width="13.85546875" style="1" customWidth="1"/>
    <col min="10" max="16384" width="9.140625" style="22"/>
  </cols>
  <sheetData>
    <row r="1" spans="1:9" ht="15.75" x14ac:dyDescent="0.25">
      <c r="A1" s="145" t="s">
        <v>246</v>
      </c>
      <c r="B1" s="42"/>
      <c r="C1" s="143"/>
      <c r="D1" s="74"/>
      <c r="E1" s="74"/>
      <c r="F1" s="74"/>
      <c r="G1" s="75"/>
      <c r="H1" s="75"/>
      <c r="I1" s="75"/>
    </row>
    <row r="2" spans="1:9" x14ac:dyDescent="0.25">
      <c r="A2" s="43"/>
      <c r="B2" s="43"/>
      <c r="C2" s="43"/>
      <c r="D2" s="46"/>
      <c r="E2" s="46"/>
      <c r="F2" s="43"/>
      <c r="G2" s="44"/>
      <c r="H2" s="44"/>
      <c r="I2" s="44"/>
    </row>
    <row r="3" spans="1:9" x14ac:dyDescent="0.25">
      <c r="A3" s="43"/>
      <c r="B3" s="43"/>
      <c r="C3" s="73" t="s">
        <v>53</v>
      </c>
      <c r="D3" s="74" t="s">
        <v>54</v>
      </c>
      <c r="E3" s="74" t="s">
        <v>55</v>
      </c>
      <c r="F3" s="73" t="s">
        <v>56</v>
      </c>
      <c r="G3" s="75" t="s">
        <v>2</v>
      </c>
      <c r="H3" s="75" t="s">
        <v>185</v>
      </c>
      <c r="I3" s="75" t="s">
        <v>197</v>
      </c>
    </row>
    <row r="4" spans="1:9" x14ac:dyDescent="0.25">
      <c r="A4" s="47">
        <v>36</v>
      </c>
      <c r="B4" s="48">
        <v>1</v>
      </c>
      <c r="C4" s="88" t="s">
        <v>561</v>
      </c>
      <c r="D4" s="90">
        <v>2006</v>
      </c>
      <c r="E4" s="90" t="s">
        <v>7</v>
      </c>
      <c r="F4" s="80" t="s">
        <v>26</v>
      </c>
      <c r="G4" s="75" t="s">
        <v>68</v>
      </c>
      <c r="H4" s="78" t="s">
        <v>874</v>
      </c>
      <c r="I4" s="84"/>
    </row>
    <row r="5" spans="1:9" x14ac:dyDescent="0.25">
      <c r="A5" s="45"/>
      <c r="B5" s="46">
        <v>2</v>
      </c>
      <c r="C5" s="88" t="s">
        <v>564</v>
      </c>
      <c r="D5" s="90">
        <v>2005</v>
      </c>
      <c r="E5" s="90" t="s">
        <v>7</v>
      </c>
      <c r="F5" s="80" t="s">
        <v>26</v>
      </c>
      <c r="G5" s="75" t="s">
        <v>68</v>
      </c>
      <c r="H5" s="78" t="s">
        <v>875</v>
      </c>
      <c r="I5" s="84"/>
    </row>
    <row r="6" spans="1:9" x14ac:dyDescent="0.25">
      <c r="A6" s="45"/>
      <c r="B6" s="46">
        <v>3</v>
      </c>
      <c r="C6" s="88" t="s">
        <v>183</v>
      </c>
      <c r="D6" s="90" t="s">
        <v>202</v>
      </c>
      <c r="E6" s="90" t="s">
        <v>7</v>
      </c>
      <c r="F6" s="80" t="s">
        <v>23</v>
      </c>
      <c r="G6" s="75" t="s">
        <v>439</v>
      </c>
      <c r="H6" s="78" t="s">
        <v>876</v>
      </c>
      <c r="I6" s="84"/>
    </row>
    <row r="7" spans="1:9" x14ac:dyDescent="0.25">
      <c r="A7" s="45"/>
      <c r="B7" s="46">
        <v>4</v>
      </c>
      <c r="C7" s="88" t="s">
        <v>429</v>
      </c>
      <c r="D7" s="90" t="s">
        <v>191</v>
      </c>
      <c r="E7" s="90" t="s">
        <v>7</v>
      </c>
      <c r="F7" s="91" t="s">
        <v>23</v>
      </c>
      <c r="G7" s="88" t="s">
        <v>431</v>
      </c>
      <c r="H7" s="89" t="s">
        <v>877</v>
      </c>
      <c r="I7" s="84"/>
    </row>
    <row r="8" spans="1:9" x14ac:dyDescent="0.25">
      <c r="A8" s="45"/>
      <c r="B8" s="46">
        <v>5</v>
      </c>
      <c r="C8" s="88" t="s">
        <v>78</v>
      </c>
      <c r="D8" s="90">
        <v>2005</v>
      </c>
      <c r="E8" s="90" t="s">
        <v>7</v>
      </c>
      <c r="F8" s="91" t="s">
        <v>25</v>
      </c>
      <c r="G8" s="75" t="s">
        <v>68</v>
      </c>
      <c r="H8" s="78" t="s">
        <v>878</v>
      </c>
      <c r="I8" s="84"/>
    </row>
    <row r="9" spans="1:9" x14ac:dyDescent="0.25">
      <c r="A9" s="45"/>
      <c r="B9" s="46">
        <v>6</v>
      </c>
      <c r="C9" s="88" t="s">
        <v>79</v>
      </c>
      <c r="D9" s="90">
        <v>2006</v>
      </c>
      <c r="E9" s="90" t="s">
        <v>7</v>
      </c>
      <c r="F9" s="91" t="s">
        <v>25</v>
      </c>
      <c r="G9" s="88" t="s">
        <v>68</v>
      </c>
      <c r="H9" s="89" t="s">
        <v>879</v>
      </c>
      <c r="I9" s="84"/>
    </row>
    <row r="10" spans="1:9" x14ac:dyDescent="0.25">
      <c r="A10" s="124"/>
      <c r="B10" s="86">
        <v>7</v>
      </c>
      <c r="C10" s="75" t="s">
        <v>73</v>
      </c>
      <c r="D10" s="79">
        <v>2001</v>
      </c>
      <c r="E10" s="79" t="s">
        <v>7</v>
      </c>
      <c r="F10" s="80" t="s">
        <v>25</v>
      </c>
      <c r="G10" s="75" t="s">
        <v>68</v>
      </c>
      <c r="H10" s="78" t="s">
        <v>880</v>
      </c>
      <c r="I10" s="84"/>
    </row>
    <row r="11" spans="1:9" x14ac:dyDescent="0.25">
      <c r="A11" s="124"/>
      <c r="B11" s="86">
        <v>8</v>
      </c>
      <c r="C11" s="88" t="s">
        <v>558</v>
      </c>
      <c r="D11" s="90">
        <v>2005</v>
      </c>
      <c r="E11" s="90" t="s">
        <v>7</v>
      </c>
      <c r="F11" s="80" t="s">
        <v>26</v>
      </c>
      <c r="G11" s="75" t="s">
        <v>68</v>
      </c>
      <c r="H11" s="78" t="s">
        <v>881</v>
      </c>
      <c r="I11" s="84"/>
    </row>
    <row r="12" spans="1:9" x14ac:dyDescent="0.25">
      <c r="A12" s="123">
        <v>37</v>
      </c>
      <c r="B12" s="48">
        <v>1</v>
      </c>
      <c r="C12" s="88" t="s">
        <v>81</v>
      </c>
      <c r="D12" s="90">
        <v>2007</v>
      </c>
      <c r="E12" s="90" t="s">
        <v>7</v>
      </c>
      <c r="F12" s="80" t="s">
        <v>52</v>
      </c>
      <c r="G12" s="75" t="s">
        <v>346</v>
      </c>
      <c r="H12" s="78" t="s">
        <v>882</v>
      </c>
      <c r="I12" s="84"/>
    </row>
    <row r="13" spans="1:9" x14ac:dyDescent="0.25">
      <c r="A13" s="124"/>
      <c r="B13" s="46">
        <v>2</v>
      </c>
      <c r="C13" s="88" t="s">
        <v>180</v>
      </c>
      <c r="D13" s="90" t="s">
        <v>191</v>
      </c>
      <c r="E13" s="90" t="s">
        <v>7</v>
      </c>
      <c r="F13" s="80" t="s">
        <v>23</v>
      </c>
      <c r="G13" s="75" t="s">
        <v>427</v>
      </c>
      <c r="H13" s="78" t="s">
        <v>883</v>
      </c>
      <c r="I13" s="84"/>
    </row>
    <row r="14" spans="1:9" x14ac:dyDescent="0.25">
      <c r="A14" s="124"/>
      <c r="B14" s="46">
        <v>3</v>
      </c>
      <c r="C14" s="88" t="s">
        <v>385</v>
      </c>
      <c r="D14" s="90" t="s">
        <v>381</v>
      </c>
      <c r="E14" s="90" t="s">
        <v>7</v>
      </c>
      <c r="F14" s="80" t="s">
        <v>23</v>
      </c>
      <c r="G14" s="75" t="s">
        <v>388</v>
      </c>
      <c r="H14" s="78" t="s">
        <v>884</v>
      </c>
      <c r="I14" s="84"/>
    </row>
    <row r="15" spans="1:9" x14ac:dyDescent="0.25">
      <c r="A15" s="124"/>
      <c r="B15" s="46">
        <v>4</v>
      </c>
      <c r="C15" s="88" t="s">
        <v>281</v>
      </c>
      <c r="D15" s="90">
        <v>2003</v>
      </c>
      <c r="E15" s="90" t="s">
        <v>7</v>
      </c>
      <c r="F15" s="80" t="s">
        <v>52</v>
      </c>
      <c r="G15" s="75" t="s">
        <v>343</v>
      </c>
      <c r="H15" s="78" t="s">
        <v>885</v>
      </c>
      <c r="I15" s="84"/>
    </row>
    <row r="16" spans="1:9" x14ac:dyDescent="0.25">
      <c r="A16" s="124"/>
      <c r="B16" s="46">
        <v>5</v>
      </c>
      <c r="C16" s="88" t="s">
        <v>410</v>
      </c>
      <c r="D16" s="90" t="s">
        <v>262</v>
      </c>
      <c r="E16" s="90" t="s">
        <v>7</v>
      </c>
      <c r="F16" s="80" t="s">
        <v>23</v>
      </c>
      <c r="G16" s="75" t="s">
        <v>412</v>
      </c>
      <c r="H16" s="78" t="s">
        <v>630</v>
      </c>
      <c r="I16" s="84"/>
    </row>
    <row r="17" spans="1:9" x14ac:dyDescent="0.25">
      <c r="A17" s="124"/>
      <c r="B17" s="46">
        <v>6</v>
      </c>
      <c r="C17" s="75" t="s">
        <v>173</v>
      </c>
      <c r="D17" s="79" t="s">
        <v>265</v>
      </c>
      <c r="E17" s="79" t="s">
        <v>7</v>
      </c>
      <c r="F17" s="80" t="s">
        <v>23</v>
      </c>
      <c r="G17" s="75" t="s">
        <v>400</v>
      </c>
      <c r="H17" s="78" t="s">
        <v>886</v>
      </c>
      <c r="I17" s="84"/>
    </row>
    <row r="18" spans="1:9" x14ac:dyDescent="0.25">
      <c r="A18" s="124"/>
      <c r="B18" s="86">
        <v>7</v>
      </c>
      <c r="C18" s="88" t="s">
        <v>93</v>
      </c>
      <c r="D18" s="90">
        <v>2006</v>
      </c>
      <c r="E18" s="90" t="s">
        <v>7</v>
      </c>
      <c r="F18" s="91" t="s">
        <v>52</v>
      </c>
      <c r="G18" s="88" t="s">
        <v>345</v>
      </c>
      <c r="H18" s="89" t="s">
        <v>887</v>
      </c>
      <c r="I18" s="84"/>
    </row>
    <row r="19" spans="1:9" x14ac:dyDescent="0.25">
      <c r="A19" s="124"/>
      <c r="B19" s="86">
        <v>8</v>
      </c>
      <c r="C19" s="88" t="s">
        <v>182</v>
      </c>
      <c r="D19" s="90" t="s">
        <v>202</v>
      </c>
      <c r="E19" s="90" t="s">
        <v>7</v>
      </c>
      <c r="F19" s="80" t="s">
        <v>23</v>
      </c>
      <c r="G19" s="75" t="s">
        <v>436</v>
      </c>
      <c r="H19" s="78" t="s">
        <v>630</v>
      </c>
      <c r="I19" s="84"/>
    </row>
    <row r="20" spans="1:9" x14ac:dyDescent="0.25">
      <c r="A20" s="123">
        <v>38</v>
      </c>
      <c r="B20" s="48">
        <v>1</v>
      </c>
      <c r="C20" s="88" t="s">
        <v>186</v>
      </c>
      <c r="D20" s="90" t="s">
        <v>191</v>
      </c>
      <c r="E20" s="90" t="s">
        <v>7</v>
      </c>
      <c r="F20" s="80" t="s">
        <v>24</v>
      </c>
      <c r="G20" s="75" t="s">
        <v>528</v>
      </c>
      <c r="H20" s="78" t="s">
        <v>888</v>
      </c>
      <c r="I20" s="84"/>
    </row>
    <row r="21" spans="1:9" x14ac:dyDescent="0.25">
      <c r="A21" s="124"/>
      <c r="B21" s="46">
        <v>2</v>
      </c>
      <c r="C21" s="88" t="s">
        <v>583</v>
      </c>
      <c r="D21" s="90">
        <v>2003</v>
      </c>
      <c r="E21" s="90" t="s">
        <v>7</v>
      </c>
      <c r="F21" s="80" t="s">
        <v>52</v>
      </c>
      <c r="G21" s="75" t="s">
        <v>342</v>
      </c>
      <c r="H21" s="78" t="s">
        <v>889</v>
      </c>
      <c r="I21" s="84"/>
    </row>
    <row r="22" spans="1:9" x14ac:dyDescent="0.25">
      <c r="A22" s="124"/>
      <c r="B22" s="46">
        <v>3</v>
      </c>
      <c r="C22" s="88" t="s">
        <v>89</v>
      </c>
      <c r="D22" s="90">
        <v>2005</v>
      </c>
      <c r="E22" s="90" t="s">
        <v>7</v>
      </c>
      <c r="F22" s="80" t="s">
        <v>52</v>
      </c>
      <c r="G22" s="75" t="s">
        <v>344</v>
      </c>
      <c r="H22" s="78" t="s">
        <v>890</v>
      </c>
      <c r="I22" s="84"/>
    </row>
    <row r="23" spans="1:9" x14ac:dyDescent="0.25">
      <c r="A23" s="124"/>
      <c r="B23" s="46">
        <v>4</v>
      </c>
      <c r="C23" s="88" t="s">
        <v>176</v>
      </c>
      <c r="D23" s="90" t="s">
        <v>262</v>
      </c>
      <c r="E23" s="90" t="s">
        <v>7</v>
      </c>
      <c r="F23" s="80" t="s">
        <v>23</v>
      </c>
      <c r="G23" s="75" t="s">
        <v>407</v>
      </c>
      <c r="H23" s="78" t="s">
        <v>891</v>
      </c>
      <c r="I23" s="84"/>
    </row>
    <row r="24" spans="1:9" x14ac:dyDescent="0.25">
      <c r="A24" s="124"/>
      <c r="B24" s="46">
        <v>5</v>
      </c>
      <c r="C24" s="88" t="s">
        <v>395</v>
      </c>
      <c r="D24" s="90" t="s">
        <v>265</v>
      </c>
      <c r="E24" s="90" t="s">
        <v>7</v>
      </c>
      <c r="F24" s="80" t="s">
        <v>23</v>
      </c>
      <c r="G24" s="75" t="s">
        <v>398</v>
      </c>
      <c r="H24" s="78" t="s">
        <v>892</v>
      </c>
      <c r="I24" s="84"/>
    </row>
    <row r="25" spans="1:9" x14ac:dyDescent="0.25">
      <c r="A25" s="124"/>
      <c r="B25" s="46">
        <v>6</v>
      </c>
      <c r="C25" s="75" t="s">
        <v>275</v>
      </c>
      <c r="D25" s="79" t="s">
        <v>273</v>
      </c>
      <c r="E25" s="79" t="s">
        <v>7</v>
      </c>
      <c r="F25" s="80" t="s">
        <v>226</v>
      </c>
      <c r="G25" s="75" t="s">
        <v>625</v>
      </c>
      <c r="H25" s="78" t="s">
        <v>893</v>
      </c>
      <c r="I25" s="84"/>
    </row>
    <row r="26" spans="1:9" x14ac:dyDescent="0.25">
      <c r="A26" s="124"/>
      <c r="B26" s="86">
        <v>7</v>
      </c>
      <c r="C26" s="88" t="s">
        <v>172</v>
      </c>
      <c r="D26" s="90" t="s">
        <v>265</v>
      </c>
      <c r="E26" s="90" t="s">
        <v>7</v>
      </c>
      <c r="F26" s="80" t="s">
        <v>23</v>
      </c>
      <c r="G26" s="75" t="s">
        <v>394</v>
      </c>
      <c r="H26" s="78" t="s">
        <v>894</v>
      </c>
      <c r="I26" s="84"/>
    </row>
    <row r="27" spans="1:9" x14ac:dyDescent="0.25">
      <c r="A27" s="124"/>
      <c r="B27" s="86">
        <v>8</v>
      </c>
      <c r="C27" s="88" t="s">
        <v>179</v>
      </c>
      <c r="D27" s="90" t="s">
        <v>191</v>
      </c>
      <c r="E27" s="90" t="s">
        <v>7</v>
      </c>
      <c r="F27" s="80" t="s">
        <v>23</v>
      </c>
      <c r="G27" s="75" t="s">
        <v>425</v>
      </c>
      <c r="H27" s="78" t="s">
        <v>895</v>
      </c>
      <c r="I27" s="84"/>
    </row>
    <row r="28" spans="1:9" x14ac:dyDescent="0.25">
      <c r="A28" s="123">
        <v>39</v>
      </c>
      <c r="B28" s="48">
        <v>1</v>
      </c>
      <c r="C28" s="88" t="s">
        <v>85</v>
      </c>
      <c r="D28" s="90">
        <v>2000</v>
      </c>
      <c r="E28" s="90" t="s">
        <v>7</v>
      </c>
      <c r="F28" s="80" t="s">
        <v>52</v>
      </c>
      <c r="G28" s="75" t="s">
        <v>337</v>
      </c>
      <c r="H28" s="78" t="s">
        <v>896</v>
      </c>
      <c r="I28" s="84"/>
    </row>
    <row r="29" spans="1:9" x14ac:dyDescent="0.25">
      <c r="A29" s="124"/>
      <c r="B29" s="46">
        <v>2</v>
      </c>
      <c r="C29" s="75" t="s">
        <v>510</v>
      </c>
      <c r="D29" s="79" t="s">
        <v>191</v>
      </c>
      <c r="E29" s="79" t="s">
        <v>7</v>
      </c>
      <c r="F29" s="80" t="s">
        <v>24</v>
      </c>
      <c r="G29" s="75" t="s">
        <v>512</v>
      </c>
      <c r="H29" s="78" t="s">
        <v>897</v>
      </c>
      <c r="I29" s="84"/>
    </row>
    <row r="30" spans="1:9" x14ac:dyDescent="0.25">
      <c r="A30" s="124"/>
      <c r="B30" s="46">
        <v>3</v>
      </c>
      <c r="C30" s="75" t="s">
        <v>169</v>
      </c>
      <c r="D30" s="79" t="s">
        <v>377</v>
      </c>
      <c r="E30" s="79" t="s">
        <v>7</v>
      </c>
      <c r="F30" s="80" t="s">
        <v>23</v>
      </c>
      <c r="G30" s="75" t="s">
        <v>380</v>
      </c>
      <c r="H30" s="78" t="s">
        <v>898</v>
      </c>
      <c r="I30" s="84"/>
    </row>
    <row r="31" spans="1:9" x14ac:dyDescent="0.25">
      <c r="A31" s="124"/>
      <c r="B31" s="46">
        <v>4</v>
      </c>
      <c r="C31" s="88" t="s">
        <v>171</v>
      </c>
      <c r="D31" s="90" t="s">
        <v>265</v>
      </c>
      <c r="E31" s="90" t="s">
        <v>7</v>
      </c>
      <c r="F31" s="80" t="s">
        <v>23</v>
      </c>
      <c r="G31" s="75" t="s">
        <v>392</v>
      </c>
      <c r="H31" s="78" t="s">
        <v>630</v>
      </c>
      <c r="I31" s="84"/>
    </row>
    <row r="32" spans="1:9" x14ac:dyDescent="0.25">
      <c r="A32" s="124"/>
      <c r="B32" s="46">
        <v>5</v>
      </c>
      <c r="C32" s="88" t="s">
        <v>516</v>
      </c>
      <c r="D32" s="90" t="s">
        <v>273</v>
      </c>
      <c r="E32" s="90" t="s">
        <v>7</v>
      </c>
      <c r="F32" s="91" t="s">
        <v>24</v>
      </c>
      <c r="G32" s="88" t="s">
        <v>518</v>
      </c>
      <c r="H32" s="89" t="s">
        <v>630</v>
      </c>
      <c r="I32" s="84"/>
    </row>
    <row r="33" spans="1:9" x14ac:dyDescent="0.25">
      <c r="A33" s="124"/>
      <c r="B33" s="46">
        <v>6</v>
      </c>
      <c r="C33" s="88" t="s">
        <v>126</v>
      </c>
      <c r="D33" s="90">
        <v>2006</v>
      </c>
      <c r="E33" s="90" t="s">
        <v>7</v>
      </c>
      <c r="F33" s="80" t="s">
        <v>24</v>
      </c>
      <c r="G33" s="75" t="s">
        <v>488</v>
      </c>
      <c r="H33" s="78" t="s">
        <v>899</v>
      </c>
      <c r="I33" s="84"/>
    </row>
    <row r="34" spans="1:9" x14ac:dyDescent="0.25">
      <c r="A34" s="124"/>
      <c r="B34" s="86">
        <v>7</v>
      </c>
      <c r="C34" s="75" t="s">
        <v>86</v>
      </c>
      <c r="D34" s="79">
        <v>2001</v>
      </c>
      <c r="E34" s="79" t="s">
        <v>7</v>
      </c>
      <c r="F34" s="80" t="s">
        <v>52</v>
      </c>
      <c r="G34" s="75" t="s">
        <v>336</v>
      </c>
      <c r="H34" s="78" t="s">
        <v>900</v>
      </c>
      <c r="I34" s="84"/>
    </row>
    <row r="35" spans="1:9" x14ac:dyDescent="0.25">
      <c r="A35" s="124"/>
      <c r="B35" s="86">
        <v>8</v>
      </c>
      <c r="C35" s="88" t="s">
        <v>127</v>
      </c>
      <c r="D35" s="90">
        <v>2005</v>
      </c>
      <c r="E35" s="90" t="s">
        <v>7</v>
      </c>
      <c r="F35" s="80" t="s">
        <v>24</v>
      </c>
      <c r="G35" s="75" t="s">
        <v>337</v>
      </c>
      <c r="H35" s="78" t="s">
        <v>901</v>
      </c>
      <c r="I35" s="84"/>
    </row>
    <row r="36" spans="1:9" x14ac:dyDescent="0.25">
      <c r="A36" s="123">
        <v>40</v>
      </c>
      <c r="B36" s="126">
        <v>1</v>
      </c>
      <c r="C36" s="88" t="s">
        <v>124</v>
      </c>
      <c r="D36" s="90">
        <v>2004</v>
      </c>
      <c r="E36" s="90" t="s">
        <v>7</v>
      </c>
      <c r="F36" s="80" t="s">
        <v>24</v>
      </c>
      <c r="G36" s="75" t="s">
        <v>484</v>
      </c>
      <c r="H36" s="78" t="s">
        <v>904</v>
      </c>
      <c r="I36" s="78"/>
    </row>
    <row r="37" spans="1:9" x14ac:dyDescent="0.25">
      <c r="A37" s="124"/>
      <c r="B37" s="86">
        <v>2</v>
      </c>
      <c r="C37" s="88" t="s">
        <v>274</v>
      </c>
      <c r="D37" s="90" t="s">
        <v>273</v>
      </c>
      <c r="E37" s="90" t="s">
        <v>7</v>
      </c>
      <c r="F37" s="80" t="s">
        <v>226</v>
      </c>
      <c r="G37" s="75" t="s">
        <v>624</v>
      </c>
      <c r="H37" s="78" t="s">
        <v>905</v>
      </c>
      <c r="I37" s="84"/>
    </row>
    <row r="38" spans="1:9" x14ac:dyDescent="0.25">
      <c r="A38" s="124"/>
      <c r="B38" s="86">
        <v>3</v>
      </c>
      <c r="C38" s="88" t="s">
        <v>155</v>
      </c>
      <c r="D38" s="90">
        <v>2005</v>
      </c>
      <c r="E38" s="90" t="s">
        <v>7</v>
      </c>
      <c r="F38" s="80" t="s">
        <v>26</v>
      </c>
      <c r="G38" s="75" t="s">
        <v>555</v>
      </c>
      <c r="H38" s="78" t="s">
        <v>906</v>
      </c>
      <c r="I38" s="84"/>
    </row>
    <row r="39" spans="1:9" x14ac:dyDescent="0.25">
      <c r="A39" s="124"/>
      <c r="B39" s="86">
        <v>4</v>
      </c>
      <c r="C39" s="75" t="s">
        <v>579</v>
      </c>
      <c r="D39" s="79">
        <v>2002</v>
      </c>
      <c r="E39" s="79" t="s">
        <v>7</v>
      </c>
      <c r="F39" s="80" t="s">
        <v>52</v>
      </c>
      <c r="G39" s="75" t="s">
        <v>341</v>
      </c>
      <c r="H39" s="78" t="s">
        <v>907</v>
      </c>
      <c r="I39" s="84"/>
    </row>
    <row r="40" spans="1:9" x14ac:dyDescent="0.25">
      <c r="A40" s="124"/>
      <c r="B40" s="86">
        <v>5</v>
      </c>
      <c r="C40" s="75" t="s">
        <v>136</v>
      </c>
      <c r="D40" s="79">
        <v>2003</v>
      </c>
      <c r="E40" s="79" t="s">
        <v>7</v>
      </c>
      <c r="F40" s="80" t="s">
        <v>24</v>
      </c>
      <c r="G40" s="75" t="s">
        <v>502</v>
      </c>
      <c r="H40" s="78" t="s">
        <v>908</v>
      </c>
      <c r="I40" s="84"/>
    </row>
    <row r="41" spans="1:9" x14ac:dyDescent="0.25">
      <c r="A41" s="124"/>
      <c r="B41" s="86">
        <v>6</v>
      </c>
      <c r="C41" s="88" t="s">
        <v>123</v>
      </c>
      <c r="D41" s="90">
        <v>2004</v>
      </c>
      <c r="E41" s="90" t="s">
        <v>7</v>
      </c>
      <c r="F41" s="80" t="s">
        <v>24</v>
      </c>
      <c r="G41" s="75" t="s">
        <v>482</v>
      </c>
      <c r="H41" s="78" t="s">
        <v>909</v>
      </c>
      <c r="I41" s="84"/>
    </row>
    <row r="42" spans="1:9" x14ac:dyDescent="0.25">
      <c r="A42" s="124"/>
      <c r="B42" s="86">
        <v>7</v>
      </c>
      <c r="C42" s="75" t="s">
        <v>278</v>
      </c>
      <c r="D42" s="79" t="s">
        <v>262</v>
      </c>
      <c r="E42" s="79" t="s">
        <v>7</v>
      </c>
      <c r="F42" s="80" t="s">
        <v>226</v>
      </c>
      <c r="G42" s="75" t="s">
        <v>623</v>
      </c>
      <c r="H42" s="78" t="s">
        <v>910</v>
      </c>
      <c r="I42" s="84"/>
    </row>
    <row r="43" spans="1:9" x14ac:dyDescent="0.25">
      <c r="A43" s="124"/>
      <c r="B43" s="86">
        <v>8</v>
      </c>
      <c r="C43" s="88" t="s">
        <v>174</v>
      </c>
      <c r="D43" s="90" t="s">
        <v>270</v>
      </c>
      <c r="E43" s="90" t="s">
        <v>7</v>
      </c>
      <c r="F43" s="91" t="s">
        <v>23</v>
      </c>
      <c r="G43" s="88" t="s">
        <v>403</v>
      </c>
      <c r="H43" s="89" t="s">
        <v>911</v>
      </c>
      <c r="I43" s="84"/>
    </row>
    <row r="44" spans="1:9" x14ac:dyDescent="0.25">
      <c r="A44" s="123">
        <v>41</v>
      </c>
      <c r="B44" s="126">
        <v>1</v>
      </c>
      <c r="C44" s="88" t="s">
        <v>154</v>
      </c>
      <c r="D44" s="90">
        <v>2000</v>
      </c>
      <c r="E44" s="90" t="s">
        <v>7</v>
      </c>
      <c r="F44" s="80" t="s">
        <v>26</v>
      </c>
      <c r="G44" s="75" t="s">
        <v>560</v>
      </c>
      <c r="H44" s="78" t="s">
        <v>912</v>
      </c>
      <c r="I44" s="84"/>
    </row>
    <row r="45" spans="1:9" x14ac:dyDescent="0.25">
      <c r="A45" s="124"/>
      <c r="B45" s="86">
        <v>2</v>
      </c>
      <c r="C45" s="88" t="s">
        <v>72</v>
      </c>
      <c r="D45" s="90">
        <v>2001</v>
      </c>
      <c r="E45" s="90" t="s">
        <v>7</v>
      </c>
      <c r="F45" s="80" t="s">
        <v>25</v>
      </c>
      <c r="G45" s="75" t="s">
        <v>255</v>
      </c>
      <c r="H45" s="78" t="s">
        <v>913</v>
      </c>
      <c r="I45" s="84"/>
    </row>
    <row r="46" spans="1:9" x14ac:dyDescent="0.25">
      <c r="A46" s="124"/>
      <c r="B46" s="86">
        <v>3</v>
      </c>
      <c r="C46" s="88" t="s">
        <v>71</v>
      </c>
      <c r="D46" s="90">
        <v>1999</v>
      </c>
      <c r="E46" s="90" t="s">
        <v>7</v>
      </c>
      <c r="F46" s="80" t="s">
        <v>25</v>
      </c>
      <c r="G46" s="75" t="s">
        <v>253</v>
      </c>
      <c r="H46" s="78" t="s">
        <v>914</v>
      </c>
      <c r="I46" s="84"/>
    </row>
    <row r="47" spans="1:9" x14ac:dyDescent="0.25">
      <c r="A47" s="124"/>
      <c r="B47" s="86">
        <v>4</v>
      </c>
      <c r="C47" s="88" t="s">
        <v>573</v>
      </c>
      <c r="D47" s="90">
        <v>2001</v>
      </c>
      <c r="E47" s="90" t="s">
        <v>7</v>
      </c>
      <c r="F47" s="80" t="s">
        <v>52</v>
      </c>
      <c r="G47" s="75" t="s">
        <v>339</v>
      </c>
      <c r="H47" s="78" t="s">
        <v>915</v>
      </c>
      <c r="I47" s="84"/>
    </row>
    <row r="48" spans="1:9" x14ac:dyDescent="0.25">
      <c r="A48" s="124"/>
      <c r="B48" s="86">
        <v>5</v>
      </c>
      <c r="C48" s="88" t="s">
        <v>572</v>
      </c>
      <c r="D48" s="90">
        <v>2002</v>
      </c>
      <c r="E48" s="90" t="s">
        <v>7</v>
      </c>
      <c r="F48" s="80" t="s">
        <v>52</v>
      </c>
      <c r="G48" s="75" t="s">
        <v>338</v>
      </c>
      <c r="H48" s="78" t="s">
        <v>916</v>
      </c>
      <c r="I48" s="84"/>
    </row>
    <row r="49" spans="1:9" x14ac:dyDescent="0.25">
      <c r="A49" s="124"/>
      <c r="B49" s="86">
        <v>6</v>
      </c>
      <c r="C49" s="88" t="s">
        <v>576</v>
      </c>
      <c r="D49" s="90">
        <v>2002</v>
      </c>
      <c r="E49" s="90" t="s">
        <v>7</v>
      </c>
      <c r="F49" s="80" t="s">
        <v>52</v>
      </c>
      <c r="G49" s="75" t="s">
        <v>340</v>
      </c>
      <c r="H49" s="78" t="s">
        <v>917</v>
      </c>
      <c r="I49" s="84"/>
    </row>
    <row r="50" spans="1:9" x14ac:dyDescent="0.25">
      <c r="A50" s="124"/>
      <c r="B50" s="86">
        <v>7</v>
      </c>
      <c r="C50" s="88" t="s">
        <v>170</v>
      </c>
      <c r="D50" s="90" t="s">
        <v>381</v>
      </c>
      <c r="E50" s="90" t="s">
        <v>7</v>
      </c>
      <c r="F50" s="80" t="s">
        <v>23</v>
      </c>
      <c r="G50" s="75" t="s">
        <v>384</v>
      </c>
      <c r="H50" s="78" t="s">
        <v>918</v>
      </c>
      <c r="I50" s="84"/>
    </row>
    <row r="51" spans="1:9" x14ac:dyDescent="0.25">
      <c r="A51" s="124"/>
      <c r="B51" s="86">
        <v>8</v>
      </c>
      <c r="C51" s="89"/>
      <c r="D51" s="147"/>
      <c r="E51" s="147"/>
      <c r="F51" s="94"/>
      <c r="G51" s="89"/>
      <c r="H51" s="89"/>
      <c r="I51" s="84"/>
    </row>
    <row r="52" spans="1:9" x14ac:dyDescent="0.25">
      <c r="A52" s="124"/>
      <c r="B52" s="86"/>
      <c r="C52" s="84"/>
      <c r="D52" s="144"/>
      <c r="E52" s="144"/>
      <c r="F52" s="85"/>
      <c r="G52" s="78"/>
      <c r="H52" s="78"/>
      <c r="I52" s="84"/>
    </row>
    <row r="53" spans="1:9" x14ac:dyDescent="0.25">
      <c r="A53" s="124"/>
      <c r="B53" s="86"/>
      <c r="C53" s="92"/>
      <c r="D53" s="146"/>
      <c r="E53" s="146"/>
      <c r="F53" s="85"/>
      <c r="G53" s="78"/>
      <c r="H53" s="78"/>
      <c r="I53" s="84"/>
    </row>
    <row r="54" spans="1:9" x14ac:dyDescent="0.25">
      <c r="A54" s="87"/>
      <c r="B54" s="86"/>
      <c r="C54" s="89"/>
      <c r="D54" s="147"/>
      <c r="E54" s="147"/>
      <c r="F54" s="82"/>
      <c r="G54" s="78"/>
      <c r="H54" s="78"/>
      <c r="I54" s="84"/>
    </row>
    <row r="55" spans="1:9" x14ac:dyDescent="0.25">
      <c r="A55" s="87"/>
      <c r="B55" s="86"/>
      <c r="C55" s="92"/>
      <c r="D55" s="146"/>
      <c r="E55" s="146"/>
      <c r="F55" s="85"/>
      <c r="G55" s="78"/>
      <c r="H55" s="78"/>
      <c r="I55" s="84"/>
    </row>
    <row r="56" spans="1:9" x14ac:dyDescent="0.25">
      <c r="A56" s="87"/>
      <c r="B56" s="86"/>
      <c r="C56" s="92"/>
      <c r="D56" s="146"/>
      <c r="E56" s="146"/>
      <c r="F56" s="85"/>
      <c r="G56" s="78"/>
      <c r="H56" s="78"/>
      <c r="I56" s="84"/>
    </row>
    <row r="57" spans="1:9" x14ac:dyDescent="0.25">
      <c r="A57" s="87"/>
      <c r="B57" s="86"/>
      <c r="C57" s="92"/>
      <c r="D57" s="146"/>
      <c r="E57" s="146"/>
      <c r="F57" s="85"/>
      <c r="G57" s="78"/>
      <c r="H57" s="78"/>
      <c r="I57" s="84"/>
    </row>
    <row r="58" spans="1:9" x14ac:dyDescent="0.25">
      <c r="A58" s="87"/>
      <c r="B58" s="86"/>
      <c r="C58" s="92"/>
      <c r="D58" s="146"/>
      <c r="E58" s="146"/>
      <c r="F58" s="85"/>
      <c r="G58" s="78"/>
      <c r="H58" s="78"/>
      <c r="I58" s="84"/>
    </row>
    <row r="59" spans="1:9" x14ac:dyDescent="0.25">
      <c r="A59" s="124"/>
      <c r="B59" s="86"/>
      <c r="C59" s="92"/>
      <c r="D59" s="146"/>
      <c r="E59" s="146"/>
      <c r="F59" s="85"/>
      <c r="G59" s="78"/>
      <c r="H59" s="78"/>
      <c r="I59" s="84"/>
    </row>
    <row r="60" spans="1:9" x14ac:dyDescent="0.25">
      <c r="A60" s="87"/>
      <c r="B60" s="86"/>
      <c r="C60" s="92"/>
      <c r="D60" s="146"/>
      <c r="E60" s="146"/>
      <c r="F60" s="93"/>
      <c r="G60" s="89"/>
      <c r="H60" s="89"/>
      <c r="I60" s="84"/>
    </row>
    <row r="61" spans="1:9" x14ac:dyDescent="0.25">
      <c r="A61" s="87"/>
      <c r="B61" s="86"/>
      <c r="C61" s="92"/>
      <c r="D61" s="146"/>
      <c r="E61" s="146"/>
      <c r="F61" s="85"/>
      <c r="G61" s="78"/>
      <c r="H61" s="78"/>
      <c r="I61" s="84"/>
    </row>
    <row r="62" spans="1:9" x14ac:dyDescent="0.25">
      <c r="A62" s="87"/>
      <c r="B62" s="86"/>
      <c r="C62" s="92"/>
      <c r="D62" s="146"/>
      <c r="E62" s="146"/>
      <c r="F62" s="85"/>
      <c r="G62" s="78"/>
      <c r="H62" s="78"/>
      <c r="I62" s="84"/>
    </row>
    <row r="63" spans="1:9" x14ac:dyDescent="0.25">
      <c r="A63" s="87"/>
      <c r="B63" s="86"/>
      <c r="C63" s="92"/>
      <c r="D63" s="146"/>
      <c r="E63" s="146"/>
      <c r="F63" s="85"/>
      <c r="G63" s="78"/>
      <c r="H63" s="78"/>
      <c r="I63" s="84"/>
    </row>
  </sheetData>
  <pageMargins left="0.47" right="0.7" top="0.75" bottom="0.75" header="0.3" footer="0.3"/>
  <pageSetup paperSize="9" scale="98" orientation="portrait" horizontalDpi="4294967293" verticalDpi="4294967293" r:id="rId1"/>
  <ignoredErrors>
    <ignoredError sqref="D6:D50" numberStoredAsText="1"/>
  </ignoredErrors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90" zoomScaleNormal="90" workbookViewId="0">
      <selection activeCell="C4" sqref="C4:H33"/>
    </sheetView>
  </sheetViews>
  <sheetFormatPr defaultRowHeight="15" x14ac:dyDescent="0.25"/>
  <cols>
    <col min="1" max="1" width="3.85546875" style="22" customWidth="1"/>
    <col min="2" max="2" width="5.28515625" style="22" customWidth="1"/>
    <col min="3" max="3" width="21.140625" style="22" customWidth="1"/>
    <col min="4" max="7" width="9.140625" style="22"/>
    <col min="8" max="8" width="11.140625" style="1" customWidth="1"/>
    <col min="9" max="9" width="14.7109375" style="1" customWidth="1"/>
    <col min="10" max="16384" width="9.140625" style="22"/>
  </cols>
  <sheetData>
    <row r="1" spans="1:9" ht="15.75" x14ac:dyDescent="0.25">
      <c r="A1" s="145" t="s">
        <v>246</v>
      </c>
      <c r="B1" s="42"/>
      <c r="C1" s="143"/>
      <c r="D1" s="74"/>
      <c r="E1" s="74"/>
      <c r="F1" s="74"/>
      <c r="G1" s="75"/>
      <c r="H1" s="75"/>
      <c r="I1" s="75"/>
    </row>
    <row r="2" spans="1:9" x14ac:dyDescent="0.25">
      <c r="A2" s="43"/>
      <c r="B2" s="43"/>
      <c r="C2" s="43"/>
      <c r="D2" s="46"/>
      <c r="E2" s="46"/>
      <c r="F2" s="43"/>
      <c r="G2" s="44"/>
      <c r="H2" s="44"/>
      <c r="I2" s="44"/>
    </row>
    <row r="3" spans="1:9" x14ac:dyDescent="0.25">
      <c r="A3" s="43"/>
      <c r="B3" s="43"/>
      <c r="C3" s="73" t="s">
        <v>53</v>
      </c>
      <c r="D3" s="74" t="s">
        <v>54</v>
      </c>
      <c r="E3" s="74" t="s">
        <v>55</v>
      </c>
      <c r="F3" s="73" t="s">
        <v>56</v>
      </c>
      <c r="G3" s="75" t="s">
        <v>2</v>
      </c>
      <c r="H3" s="75" t="s">
        <v>185</v>
      </c>
      <c r="I3" s="75" t="s">
        <v>197</v>
      </c>
    </row>
    <row r="4" spans="1:9" x14ac:dyDescent="0.25">
      <c r="A4" s="47">
        <v>42</v>
      </c>
      <c r="B4" s="48">
        <v>1</v>
      </c>
      <c r="C4" s="88" t="s">
        <v>568</v>
      </c>
      <c r="D4" s="90">
        <v>2006</v>
      </c>
      <c r="E4" s="90" t="s">
        <v>6</v>
      </c>
      <c r="F4" s="80" t="s">
        <v>26</v>
      </c>
      <c r="G4" s="75" t="s">
        <v>68</v>
      </c>
      <c r="H4" s="78" t="s">
        <v>630</v>
      </c>
      <c r="I4" s="84"/>
    </row>
    <row r="5" spans="1:9" x14ac:dyDescent="0.25">
      <c r="A5" s="45"/>
      <c r="B5" s="46">
        <v>2</v>
      </c>
      <c r="C5" s="75" t="s">
        <v>468</v>
      </c>
      <c r="D5" s="79" t="s">
        <v>443</v>
      </c>
      <c r="E5" s="79" t="s">
        <v>6</v>
      </c>
      <c r="F5" s="80" t="s">
        <v>23</v>
      </c>
      <c r="G5" s="75" t="s">
        <v>470</v>
      </c>
      <c r="H5" s="78" t="s">
        <v>919</v>
      </c>
      <c r="I5" s="84"/>
    </row>
    <row r="6" spans="1:9" x14ac:dyDescent="0.25">
      <c r="A6" s="45"/>
      <c r="B6" s="46">
        <v>3</v>
      </c>
      <c r="C6" s="88" t="s">
        <v>164</v>
      </c>
      <c r="D6" s="90" t="s">
        <v>443</v>
      </c>
      <c r="E6" s="90" t="s">
        <v>6</v>
      </c>
      <c r="F6" s="80" t="s">
        <v>23</v>
      </c>
      <c r="G6" s="75" t="s">
        <v>472</v>
      </c>
      <c r="H6" s="78" t="s">
        <v>920</v>
      </c>
      <c r="I6" s="84"/>
    </row>
    <row r="7" spans="1:9" x14ac:dyDescent="0.25">
      <c r="A7" s="45"/>
      <c r="B7" s="46">
        <v>4</v>
      </c>
      <c r="C7" s="88" t="s">
        <v>104</v>
      </c>
      <c r="D7" s="90">
        <v>2007</v>
      </c>
      <c r="E7" s="90" t="s">
        <v>6</v>
      </c>
      <c r="F7" s="80" t="s">
        <v>52</v>
      </c>
      <c r="G7" s="75" t="s">
        <v>376</v>
      </c>
      <c r="H7" s="78" t="s">
        <v>660</v>
      </c>
      <c r="I7" s="84"/>
    </row>
    <row r="8" spans="1:9" x14ac:dyDescent="0.25">
      <c r="A8" s="45"/>
      <c r="B8" s="46">
        <v>5</v>
      </c>
      <c r="C8" s="88" t="s">
        <v>165</v>
      </c>
      <c r="D8" s="90" t="s">
        <v>190</v>
      </c>
      <c r="E8" s="90" t="s">
        <v>6</v>
      </c>
      <c r="F8" s="80" t="s">
        <v>23</v>
      </c>
      <c r="G8" s="75" t="s">
        <v>458</v>
      </c>
      <c r="H8" s="78" t="s">
        <v>921</v>
      </c>
      <c r="I8" s="84"/>
    </row>
    <row r="9" spans="1:9" x14ac:dyDescent="0.25">
      <c r="A9" s="45"/>
      <c r="B9" s="46">
        <v>6</v>
      </c>
      <c r="C9" s="88" t="s">
        <v>167</v>
      </c>
      <c r="D9" s="90" t="s">
        <v>191</v>
      </c>
      <c r="E9" s="90" t="s">
        <v>6</v>
      </c>
      <c r="F9" s="80" t="s">
        <v>23</v>
      </c>
      <c r="G9" s="75" t="s">
        <v>465</v>
      </c>
      <c r="H9" s="78" t="s">
        <v>922</v>
      </c>
      <c r="I9" s="84"/>
    </row>
    <row r="10" spans="1:9" x14ac:dyDescent="0.25">
      <c r="A10" s="124"/>
      <c r="B10" s="86">
        <v>7</v>
      </c>
      <c r="C10" s="88" t="s">
        <v>459</v>
      </c>
      <c r="D10" s="90" t="s">
        <v>190</v>
      </c>
      <c r="E10" s="90" t="s">
        <v>6</v>
      </c>
      <c r="F10" s="80" t="s">
        <v>23</v>
      </c>
      <c r="G10" s="75" t="s">
        <v>461</v>
      </c>
      <c r="H10" s="78" t="s">
        <v>923</v>
      </c>
      <c r="I10" s="84"/>
    </row>
    <row r="11" spans="1:9" x14ac:dyDescent="0.25">
      <c r="A11" s="124"/>
      <c r="B11" s="86">
        <v>8</v>
      </c>
      <c r="C11" s="88" t="s">
        <v>67</v>
      </c>
      <c r="D11" s="90">
        <v>2004</v>
      </c>
      <c r="E11" s="90" t="s">
        <v>6</v>
      </c>
      <c r="F11" s="80" t="s">
        <v>25</v>
      </c>
      <c r="G11" s="75" t="s">
        <v>68</v>
      </c>
      <c r="H11" s="78" t="s">
        <v>924</v>
      </c>
      <c r="I11" s="84"/>
    </row>
    <row r="12" spans="1:9" x14ac:dyDescent="0.25">
      <c r="A12" s="123">
        <v>43</v>
      </c>
      <c r="B12" s="48">
        <v>1</v>
      </c>
      <c r="C12" s="75" t="s">
        <v>166</v>
      </c>
      <c r="D12" s="79" t="s">
        <v>191</v>
      </c>
      <c r="E12" s="79" t="s">
        <v>6</v>
      </c>
      <c r="F12" s="80" t="s">
        <v>23</v>
      </c>
      <c r="G12" s="75" t="s">
        <v>463</v>
      </c>
      <c r="H12" s="78" t="s">
        <v>929</v>
      </c>
      <c r="I12" s="84"/>
    </row>
    <row r="13" spans="1:9" x14ac:dyDescent="0.25">
      <c r="A13" s="124"/>
      <c r="B13" s="46">
        <v>2</v>
      </c>
      <c r="C13" s="88" t="s">
        <v>286</v>
      </c>
      <c r="D13" s="90">
        <v>2004</v>
      </c>
      <c r="E13" s="90" t="s">
        <v>6</v>
      </c>
      <c r="F13" s="91" t="s">
        <v>52</v>
      </c>
      <c r="G13" s="88" t="s">
        <v>374</v>
      </c>
      <c r="H13" s="89" t="s">
        <v>930</v>
      </c>
      <c r="I13" s="84"/>
    </row>
    <row r="14" spans="1:9" x14ac:dyDescent="0.25">
      <c r="A14" s="124"/>
      <c r="B14" s="46">
        <v>3</v>
      </c>
      <c r="C14" s="88" t="s">
        <v>168</v>
      </c>
      <c r="D14" s="90" t="s">
        <v>273</v>
      </c>
      <c r="E14" s="90" t="s">
        <v>6</v>
      </c>
      <c r="F14" s="80" t="s">
        <v>23</v>
      </c>
      <c r="G14" s="75" t="s">
        <v>456</v>
      </c>
      <c r="H14" s="78" t="s">
        <v>931</v>
      </c>
      <c r="I14" s="78"/>
    </row>
    <row r="15" spans="1:9" x14ac:dyDescent="0.25">
      <c r="A15" s="124"/>
      <c r="B15" s="46">
        <v>4</v>
      </c>
      <c r="C15" s="75" t="s">
        <v>163</v>
      </c>
      <c r="D15" s="79" t="s">
        <v>270</v>
      </c>
      <c r="E15" s="79" t="s">
        <v>6</v>
      </c>
      <c r="F15" s="80" t="s">
        <v>23</v>
      </c>
      <c r="G15" s="75" t="s">
        <v>452</v>
      </c>
      <c r="H15" s="78" t="s">
        <v>932</v>
      </c>
      <c r="I15" s="84"/>
    </row>
    <row r="16" spans="1:9" x14ac:dyDescent="0.25">
      <c r="A16" s="124"/>
      <c r="B16" s="46">
        <v>5</v>
      </c>
      <c r="C16" s="88" t="s">
        <v>287</v>
      </c>
      <c r="D16" s="90">
        <v>2006</v>
      </c>
      <c r="E16" s="90" t="s">
        <v>6</v>
      </c>
      <c r="F16" s="80" t="s">
        <v>52</v>
      </c>
      <c r="G16" s="75" t="s">
        <v>375</v>
      </c>
      <c r="H16" s="78" t="s">
        <v>933</v>
      </c>
      <c r="I16" s="84"/>
    </row>
    <row r="17" spans="1:9" x14ac:dyDescent="0.25">
      <c r="A17" s="124"/>
      <c r="B17" s="46">
        <v>6</v>
      </c>
      <c r="C17" s="75" t="s">
        <v>111</v>
      </c>
      <c r="D17" s="79">
        <v>2004</v>
      </c>
      <c r="E17" s="79" t="s">
        <v>6</v>
      </c>
      <c r="F17" s="80" t="s">
        <v>52</v>
      </c>
      <c r="G17" s="75" t="s">
        <v>373</v>
      </c>
      <c r="H17" s="78" t="s">
        <v>934</v>
      </c>
      <c r="I17" s="84"/>
    </row>
    <row r="18" spans="1:9" x14ac:dyDescent="0.25">
      <c r="A18" s="124"/>
      <c r="B18" s="86">
        <v>7</v>
      </c>
      <c r="C18" s="88" t="s">
        <v>587</v>
      </c>
      <c r="D18" s="90">
        <v>2004</v>
      </c>
      <c r="E18" s="90" t="s">
        <v>6</v>
      </c>
      <c r="F18" s="80" t="s">
        <v>52</v>
      </c>
      <c r="G18" s="75" t="s">
        <v>371</v>
      </c>
      <c r="H18" s="78" t="s">
        <v>630</v>
      </c>
      <c r="I18" s="84"/>
    </row>
    <row r="19" spans="1:9" x14ac:dyDescent="0.25">
      <c r="A19" s="124"/>
      <c r="B19" s="86">
        <v>8</v>
      </c>
      <c r="C19" s="88" t="s">
        <v>267</v>
      </c>
      <c r="D19" s="90" t="s">
        <v>191</v>
      </c>
      <c r="E19" s="90" t="s">
        <v>6</v>
      </c>
      <c r="F19" s="80" t="s">
        <v>226</v>
      </c>
      <c r="G19" s="75" t="s">
        <v>626</v>
      </c>
      <c r="H19" s="78" t="s">
        <v>935</v>
      </c>
      <c r="I19" s="84"/>
    </row>
    <row r="20" spans="1:9" x14ac:dyDescent="0.25">
      <c r="A20" s="123">
        <v>44</v>
      </c>
      <c r="B20" s="48">
        <v>1</v>
      </c>
      <c r="C20" s="88" t="s">
        <v>146</v>
      </c>
      <c r="D20" s="90">
        <v>2006</v>
      </c>
      <c r="E20" s="90" t="s">
        <v>6</v>
      </c>
      <c r="F20" s="91" t="s">
        <v>24</v>
      </c>
      <c r="G20" s="88" t="s">
        <v>541</v>
      </c>
      <c r="H20" s="89" t="s">
        <v>936</v>
      </c>
      <c r="I20" s="84"/>
    </row>
    <row r="21" spans="1:9" x14ac:dyDescent="0.25">
      <c r="A21" s="124"/>
      <c r="B21" s="46">
        <v>2</v>
      </c>
      <c r="C21" s="75" t="s">
        <v>153</v>
      </c>
      <c r="D21" s="79" t="s">
        <v>262</v>
      </c>
      <c r="E21" s="79" t="s">
        <v>6</v>
      </c>
      <c r="F21" s="80" t="s">
        <v>24</v>
      </c>
      <c r="G21" s="75" t="s">
        <v>337</v>
      </c>
      <c r="H21" s="78" t="s">
        <v>937</v>
      </c>
      <c r="I21" s="84"/>
    </row>
    <row r="22" spans="1:9" x14ac:dyDescent="0.25">
      <c r="A22" s="124"/>
      <c r="B22" s="46">
        <v>3</v>
      </c>
      <c r="C22" s="88" t="s">
        <v>110</v>
      </c>
      <c r="D22" s="90">
        <v>2003</v>
      </c>
      <c r="E22" s="90" t="s">
        <v>6</v>
      </c>
      <c r="F22" s="80" t="s">
        <v>52</v>
      </c>
      <c r="G22" s="75" t="s">
        <v>369</v>
      </c>
      <c r="H22" s="78" t="s">
        <v>938</v>
      </c>
      <c r="I22" s="84"/>
    </row>
    <row r="23" spans="1:9" x14ac:dyDescent="0.25">
      <c r="A23" s="124"/>
      <c r="B23" s="46">
        <v>4</v>
      </c>
      <c r="C23" s="88" t="s">
        <v>144</v>
      </c>
      <c r="D23" s="90">
        <v>2004</v>
      </c>
      <c r="E23" s="90" t="s">
        <v>6</v>
      </c>
      <c r="F23" s="80" t="s">
        <v>24</v>
      </c>
      <c r="G23" s="75" t="s">
        <v>369</v>
      </c>
      <c r="H23" s="78" t="s">
        <v>939</v>
      </c>
      <c r="I23" s="84"/>
    </row>
    <row r="24" spans="1:9" x14ac:dyDescent="0.25">
      <c r="A24" s="124"/>
      <c r="B24" s="46">
        <v>5</v>
      </c>
      <c r="C24" s="88" t="s">
        <v>152</v>
      </c>
      <c r="D24" s="90">
        <v>2001</v>
      </c>
      <c r="E24" s="90" t="s">
        <v>6</v>
      </c>
      <c r="F24" s="80" t="s">
        <v>24</v>
      </c>
      <c r="G24" s="75" t="s">
        <v>550</v>
      </c>
      <c r="H24" s="78" t="s">
        <v>940</v>
      </c>
      <c r="I24" s="84"/>
    </row>
    <row r="25" spans="1:9" x14ac:dyDescent="0.25">
      <c r="A25" s="124"/>
      <c r="B25" s="46">
        <v>6</v>
      </c>
      <c r="C25" s="75" t="s">
        <v>140</v>
      </c>
      <c r="D25" s="79">
        <v>2005</v>
      </c>
      <c r="E25" s="79" t="s">
        <v>6</v>
      </c>
      <c r="F25" s="80" t="s">
        <v>24</v>
      </c>
      <c r="G25" s="75" t="s">
        <v>530</v>
      </c>
      <c r="H25" s="78" t="s">
        <v>941</v>
      </c>
      <c r="I25" s="84"/>
    </row>
    <row r="26" spans="1:9" x14ac:dyDescent="0.25">
      <c r="A26" s="124"/>
      <c r="B26" s="86">
        <v>7</v>
      </c>
      <c r="C26" s="75" t="s">
        <v>141</v>
      </c>
      <c r="D26" s="79">
        <v>2005</v>
      </c>
      <c r="E26" s="79" t="s">
        <v>6</v>
      </c>
      <c r="F26" s="80" t="s">
        <v>24</v>
      </c>
      <c r="G26" s="75" t="s">
        <v>532</v>
      </c>
      <c r="H26" s="78" t="s">
        <v>942</v>
      </c>
      <c r="I26" s="84"/>
    </row>
    <row r="27" spans="1:9" x14ac:dyDescent="0.25">
      <c r="A27" s="124"/>
      <c r="B27" s="86">
        <v>8</v>
      </c>
      <c r="C27" s="88" t="s">
        <v>148</v>
      </c>
      <c r="D27" s="90">
        <v>2005</v>
      </c>
      <c r="E27" s="90" t="s">
        <v>6</v>
      </c>
      <c r="F27" s="80" t="s">
        <v>24</v>
      </c>
      <c r="G27" s="75" t="s">
        <v>545</v>
      </c>
      <c r="H27" s="78" t="s">
        <v>943</v>
      </c>
      <c r="I27" s="84"/>
    </row>
    <row r="28" spans="1:9" x14ac:dyDescent="0.25">
      <c r="A28" s="123">
        <v>45</v>
      </c>
      <c r="B28" s="48">
        <v>1</v>
      </c>
      <c r="C28" s="88" t="s">
        <v>586</v>
      </c>
      <c r="D28" s="90">
        <v>2003</v>
      </c>
      <c r="E28" s="90" t="s">
        <v>6</v>
      </c>
      <c r="F28" s="80" t="s">
        <v>52</v>
      </c>
      <c r="G28" s="75" t="s">
        <v>370</v>
      </c>
      <c r="H28" s="78" t="s">
        <v>944</v>
      </c>
      <c r="I28" s="84"/>
    </row>
    <row r="29" spans="1:9" x14ac:dyDescent="0.25">
      <c r="A29" s="124"/>
      <c r="B29" s="46">
        <v>2</v>
      </c>
      <c r="C29" s="88" t="s">
        <v>142</v>
      </c>
      <c r="D29" s="90">
        <v>2003</v>
      </c>
      <c r="E29" s="90" t="s">
        <v>6</v>
      </c>
      <c r="F29" s="80" t="s">
        <v>24</v>
      </c>
      <c r="G29" s="75" t="s">
        <v>534</v>
      </c>
      <c r="H29" s="78" t="s">
        <v>630</v>
      </c>
      <c r="I29" s="84"/>
    </row>
    <row r="30" spans="1:9" x14ac:dyDescent="0.25">
      <c r="A30" s="124"/>
      <c r="B30" s="46">
        <v>3</v>
      </c>
      <c r="C30" s="88" t="s">
        <v>627</v>
      </c>
      <c r="D30" s="90">
        <v>2001</v>
      </c>
      <c r="E30" s="90" t="s">
        <v>6</v>
      </c>
      <c r="F30" s="80" t="s">
        <v>52</v>
      </c>
      <c r="G30" s="75" t="s">
        <v>372</v>
      </c>
      <c r="H30" s="78" t="s">
        <v>945</v>
      </c>
      <c r="I30" s="84"/>
    </row>
    <row r="31" spans="1:9" x14ac:dyDescent="0.25">
      <c r="A31" s="124"/>
      <c r="B31" s="46">
        <v>4</v>
      </c>
      <c r="C31" s="88" t="s">
        <v>147</v>
      </c>
      <c r="D31" s="90">
        <v>2002</v>
      </c>
      <c r="E31" s="90" t="s">
        <v>6</v>
      </c>
      <c r="F31" s="80" t="s">
        <v>24</v>
      </c>
      <c r="G31" s="75" t="s">
        <v>543</v>
      </c>
      <c r="H31" s="78" t="s">
        <v>630</v>
      </c>
      <c r="I31" s="84"/>
    </row>
    <row r="32" spans="1:9" x14ac:dyDescent="0.25">
      <c r="A32" s="124"/>
      <c r="B32" s="46">
        <v>5</v>
      </c>
      <c r="C32" s="88" t="s">
        <v>157</v>
      </c>
      <c r="D32" s="90">
        <v>2002</v>
      </c>
      <c r="E32" s="90" t="s">
        <v>6</v>
      </c>
      <c r="F32" s="80" t="s">
        <v>26</v>
      </c>
      <c r="G32" s="75" t="s">
        <v>567</v>
      </c>
      <c r="H32" s="78" t="s">
        <v>946</v>
      </c>
      <c r="I32" s="84"/>
    </row>
    <row r="33" spans="1:9" x14ac:dyDescent="0.25">
      <c r="A33" s="124"/>
      <c r="B33" s="46">
        <v>6</v>
      </c>
      <c r="C33" s="88" t="s">
        <v>629</v>
      </c>
      <c r="D33" s="90" t="s">
        <v>265</v>
      </c>
      <c r="E33" s="90" t="s">
        <v>6</v>
      </c>
      <c r="F33" s="80" t="s">
        <v>52</v>
      </c>
      <c r="G33" s="75" t="s">
        <v>949</v>
      </c>
      <c r="H33" s="78" t="s">
        <v>947</v>
      </c>
      <c r="I33" s="84"/>
    </row>
    <row r="34" spans="1:9" x14ac:dyDescent="0.25">
      <c r="A34" s="124"/>
      <c r="B34" s="86">
        <v>7</v>
      </c>
      <c r="C34" s="88"/>
      <c r="D34" s="90"/>
      <c r="E34" s="90"/>
      <c r="F34" s="80"/>
      <c r="G34" s="75"/>
      <c r="H34" s="78"/>
      <c r="I34" s="84"/>
    </row>
    <row r="35" spans="1:9" x14ac:dyDescent="0.25">
      <c r="A35" s="124"/>
      <c r="B35" s="86">
        <v>8</v>
      </c>
      <c r="C35" s="88"/>
      <c r="D35" s="90"/>
      <c r="E35" s="90"/>
      <c r="F35" s="80"/>
      <c r="G35" s="75"/>
      <c r="H35" s="78"/>
      <c r="I35" s="84"/>
    </row>
    <row r="36" spans="1:9" x14ac:dyDescent="0.25">
      <c r="A36" s="87"/>
      <c r="B36" s="86"/>
      <c r="C36" s="89"/>
      <c r="D36" s="147"/>
      <c r="E36" s="147"/>
      <c r="F36" s="82"/>
      <c r="G36" s="78"/>
      <c r="H36" s="78"/>
      <c r="I36" s="84"/>
    </row>
    <row r="37" spans="1:9" x14ac:dyDescent="0.25">
      <c r="A37" s="87"/>
      <c r="B37" s="86"/>
      <c r="C37" s="92"/>
      <c r="D37" s="146"/>
      <c r="E37" s="146"/>
      <c r="F37" s="85"/>
      <c r="G37" s="78"/>
      <c r="H37" s="78"/>
      <c r="I37" s="84"/>
    </row>
    <row r="38" spans="1:9" x14ac:dyDescent="0.25">
      <c r="A38" s="87"/>
      <c r="B38" s="86"/>
      <c r="C38" s="92"/>
      <c r="D38" s="146"/>
      <c r="E38" s="146"/>
      <c r="F38" s="85"/>
      <c r="G38" s="78"/>
      <c r="H38" s="78"/>
      <c r="I38" s="84"/>
    </row>
    <row r="39" spans="1:9" x14ac:dyDescent="0.25">
      <c r="A39" s="87"/>
      <c r="B39" s="86"/>
      <c r="C39" s="92"/>
      <c r="D39" s="146"/>
      <c r="E39" s="146"/>
      <c r="F39" s="85"/>
      <c r="G39" s="78"/>
      <c r="H39" s="78"/>
      <c r="I39" s="84"/>
    </row>
    <row r="40" spans="1:9" x14ac:dyDescent="0.25">
      <c r="A40" s="87"/>
      <c r="B40" s="86"/>
      <c r="C40" s="92"/>
      <c r="D40" s="146"/>
      <c r="E40" s="146"/>
      <c r="F40" s="85"/>
      <c r="G40" s="78"/>
      <c r="H40" s="78"/>
      <c r="I40" s="84"/>
    </row>
    <row r="41" spans="1:9" x14ac:dyDescent="0.25">
      <c r="A41" s="124"/>
      <c r="B41" s="86"/>
      <c r="C41" s="92"/>
      <c r="D41" s="146"/>
      <c r="E41" s="146"/>
      <c r="F41" s="85"/>
      <c r="G41" s="78"/>
      <c r="H41" s="78"/>
      <c r="I41" s="84"/>
    </row>
    <row r="42" spans="1:9" x14ac:dyDescent="0.25">
      <c r="A42" s="87"/>
      <c r="B42" s="86"/>
      <c r="C42" s="92"/>
      <c r="D42" s="146"/>
      <c r="E42" s="146"/>
      <c r="F42" s="93"/>
      <c r="G42" s="89"/>
      <c r="H42" s="89"/>
      <c r="I42" s="84"/>
    </row>
    <row r="43" spans="1:9" x14ac:dyDescent="0.25">
      <c r="A43" s="87"/>
      <c r="B43" s="86"/>
      <c r="C43" s="92"/>
      <c r="D43" s="146"/>
      <c r="E43" s="146"/>
      <c r="F43" s="85"/>
      <c r="G43" s="78"/>
      <c r="H43" s="78"/>
      <c r="I43" s="84"/>
    </row>
    <row r="44" spans="1:9" x14ac:dyDescent="0.25">
      <c r="A44" s="87"/>
      <c r="B44" s="86"/>
      <c r="C44" s="92"/>
      <c r="D44" s="146"/>
      <c r="E44" s="146"/>
      <c r="F44" s="85"/>
      <c r="G44" s="78"/>
      <c r="H44" s="78"/>
      <c r="I44" s="84"/>
    </row>
    <row r="45" spans="1:9" x14ac:dyDescent="0.25">
      <c r="A45" s="87"/>
      <c r="B45" s="86"/>
      <c r="C45" s="92"/>
      <c r="D45" s="146"/>
      <c r="E45" s="146"/>
      <c r="F45" s="85"/>
      <c r="G45" s="78"/>
      <c r="H45" s="78"/>
      <c r="I45" s="84"/>
    </row>
  </sheetData>
  <pageMargins left="0.47" right="0.7" top="0.75" bottom="0.75" header="0.3" footer="0.3"/>
  <pageSetup paperSize="9" scale="98" orientation="portrait" horizontalDpi="4294967293" verticalDpi="4294967293" r:id="rId1"/>
  <ignoredErrors>
    <ignoredError sqref="D5:D27" numberStoredAsText="1"/>
  </ignoredErrors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B24" sqref="B24"/>
    </sheetView>
  </sheetViews>
  <sheetFormatPr defaultRowHeight="15" x14ac:dyDescent="0.25"/>
  <sheetData>
    <row r="1" spans="1:1" s="22" customFormat="1" x14ac:dyDescent="0.25">
      <c r="A1" s="22" t="s">
        <v>239</v>
      </c>
    </row>
    <row r="2" spans="1:1" s="22" customFormat="1" x14ac:dyDescent="0.25">
      <c r="A2" s="22" t="s">
        <v>240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5" spans="1:1" x14ac:dyDescent="0.25">
      <c r="A15" t="s">
        <v>241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topLeftCell="Q19" workbookViewId="0">
      <selection activeCell="J26" sqref="J26"/>
    </sheetView>
  </sheetViews>
  <sheetFormatPr defaultRowHeight="15" x14ac:dyDescent="0.25"/>
  <cols>
    <col min="2" max="2" width="15.42578125" bestFit="1" customWidth="1"/>
    <col min="10" max="10" width="14.5703125" bestFit="1" customWidth="1"/>
    <col min="18" max="18" width="14.28515625" bestFit="1" customWidth="1"/>
  </cols>
  <sheetData>
    <row r="1" spans="1:21" x14ac:dyDescent="0.25">
      <c r="A1" s="197" t="s">
        <v>902</v>
      </c>
      <c r="I1" s="197" t="s">
        <v>925</v>
      </c>
      <c r="J1" s="22"/>
      <c r="K1" s="22"/>
      <c r="L1" s="22"/>
      <c r="M1" s="22"/>
      <c r="Q1" s="197" t="s">
        <v>927</v>
      </c>
      <c r="R1" s="22"/>
      <c r="S1" s="22"/>
      <c r="T1" s="22"/>
      <c r="U1" s="22"/>
    </row>
    <row r="2" spans="1:21" x14ac:dyDescent="0.25">
      <c r="A2" s="170"/>
      <c r="I2" s="170"/>
      <c r="J2" s="22"/>
      <c r="K2" s="22"/>
      <c r="L2" s="22"/>
      <c r="M2" s="22"/>
      <c r="Q2" s="170"/>
      <c r="R2" s="22"/>
      <c r="S2" s="22"/>
      <c r="T2" s="22"/>
      <c r="U2" s="22"/>
    </row>
    <row r="3" spans="1:21" x14ac:dyDescent="0.25">
      <c r="A3" s="127"/>
      <c r="B3" s="96" t="s">
        <v>53</v>
      </c>
      <c r="C3" s="96" t="s">
        <v>54</v>
      </c>
      <c r="D3" s="96" t="s">
        <v>55</v>
      </c>
      <c r="E3" s="96" t="s">
        <v>56</v>
      </c>
      <c r="I3" s="127"/>
      <c r="J3" s="96" t="s">
        <v>53</v>
      </c>
      <c r="K3" s="96" t="s">
        <v>54</v>
      </c>
      <c r="L3" s="96" t="s">
        <v>55</v>
      </c>
      <c r="M3" s="96" t="s">
        <v>56</v>
      </c>
      <c r="Q3" s="127"/>
      <c r="R3" s="96" t="s">
        <v>53</v>
      </c>
      <c r="S3" s="96" t="s">
        <v>54</v>
      </c>
      <c r="T3" s="96" t="s">
        <v>55</v>
      </c>
      <c r="U3" s="96" t="s">
        <v>56</v>
      </c>
    </row>
    <row r="4" spans="1:21" ht="15.75" thickBot="1" x14ac:dyDescent="0.3">
      <c r="A4" s="128">
        <v>1</v>
      </c>
      <c r="B4" s="168" t="s">
        <v>268</v>
      </c>
      <c r="C4" s="46" t="s">
        <v>265</v>
      </c>
      <c r="D4" s="43" t="s">
        <v>7</v>
      </c>
      <c r="E4" s="43" t="s">
        <v>226</v>
      </c>
      <c r="I4" s="128">
        <v>1</v>
      </c>
      <c r="J4" s="173" t="s">
        <v>268</v>
      </c>
      <c r="K4" s="177" t="s">
        <v>265</v>
      </c>
      <c r="L4" s="177" t="s">
        <v>7</v>
      </c>
      <c r="M4" s="174" t="s">
        <v>226</v>
      </c>
      <c r="Q4" s="128">
        <v>1</v>
      </c>
      <c r="R4" s="203" t="s">
        <v>573</v>
      </c>
      <c r="S4" s="204">
        <v>2001</v>
      </c>
      <c r="T4" s="204" t="s">
        <v>7</v>
      </c>
      <c r="U4" s="205" t="s">
        <v>52</v>
      </c>
    </row>
    <row r="5" spans="1:21" ht="15.75" thickTop="1" x14ac:dyDescent="0.25">
      <c r="A5" s="128">
        <v>2</v>
      </c>
      <c r="B5" s="168" t="s">
        <v>271</v>
      </c>
      <c r="C5" s="46" t="s">
        <v>265</v>
      </c>
      <c r="D5" s="43" t="s">
        <v>7</v>
      </c>
      <c r="E5" s="43" t="s">
        <v>226</v>
      </c>
      <c r="I5" s="128">
        <v>2</v>
      </c>
      <c r="J5" s="188" t="s">
        <v>271</v>
      </c>
      <c r="K5" s="178" t="s">
        <v>265</v>
      </c>
      <c r="L5" s="178" t="s">
        <v>7</v>
      </c>
      <c r="M5" s="178" t="s">
        <v>226</v>
      </c>
      <c r="Q5" s="128">
        <v>2</v>
      </c>
      <c r="R5" s="151" t="s">
        <v>154</v>
      </c>
      <c r="S5" s="152">
        <v>2000</v>
      </c>
      <c r="T5" s="152" t="s">
        <v>7</v>
      </c>
      <c r="U5" s="153" t="s">
        <v>26</v>
      </c>
    </row>
    <row r="6" spans="1:21" ht="15.75" thickBot="1" x14ac:dyDescent="0.3">
      <c r="A6" s="128">
        <v>3</v>
      </c>
      <c r="B6" s="54" t="s">
        <v>573</v>
      </c>
      <c r="C6" s="162">
        <v>2001</v>
      </c>
      <c r="D6" s="161" t="s">
        <v>7</v>
      </c>
      <c r="E6" s="161" t="s">
        <v>52</v>
      </c>
      <c r="I6" s="128">
        <v>3</v>
      </c>
      <c r="J6" s="191" t="s">
        <v>269</v>
      </c>
      <c r="K6" s="192" t="s">
        <v>270</v>
      </c>
      <c r="L6" s="192" t="s">
        <v>7</v>
      </c>
      <c r="M6" s="193" t="s">
        <v>226</v>
      </c>
      <c r="Q6" s="128">
        <v>3</v>
      </c>
      <c r="R6" s="151" t="s">
        <v>72</v>
      </c>
      <c r="S6" s="152">
        <v>2001</v>
      </c>
      <c r="T6" s="152" t="s">
        <v>7</v>
      </c>
      <c r="U6" s="153" t="s">
        <v>25</v>
      </c>
    </row>
    <row r="7" spans="1:21" ht="15.75" thickTop="1" x14ac:dyDescent="0.25">
      <c r="A7" s="170"/>
      <c r="I7" s="170"/>
      <c r="J7" s="22"/>
      <c r="K7" s="22"/>
      <c r="L7" s="22"/>
      <c r="M7" s="22"/>
      <c r="Q7" s="170"/>
      <c r="R7" s="22"/>
      <c r="S7" s="22"/>
      <c r="T7" s="22"/>
      <c r="U7" s="22"/>
    </row>
    <row r="8" spans="1:21" x14ac:dyDescent="0.25">
      <c r="A8" s="128">
        <v>1</v>
      </c>
      <c r="B8" s="156" t="s">
        <v>574</v>
      </c>
      <c r="C8" s="154">
        <v>2002</v>
      </c>
      <c r="D8" s="155" t="s">
        <v>7</v>
      </c>
      <c r="E8" s="155" t="s">
        <v>52</v>
      </c>
      <c r="I8" s="128">
        <v>1</v>
      </c>
      <c r="J8" s="173" t="s">
        <v>578</v>
      </c>
      <c r="K8" s="177">
        <v>2002</v>
      </c>
      <c r="L8" s="177" t="s">
        <v>7</v>
      </c>
      <c r="M8" s="174" t="s">
        <v>52</v>
      </c>
      <c r="Q8" s="128">
        <v>1</v>
      </c>
      <c r="R8" s="198" t="s">
        <v>572</v>
      </c>
      <c r="S8" s="152">
        <v>2002</v>
      </c>
      <c r="T8" s="152" t="s">
        <v>7</v>
      </c>
      <c r="U8" s="153" t="s">
        <v>52</v>
      </c>
    </row>
    <row r="9" spans="1:21" x14ac:dyDescent="0.25">
      <c r="A9" s="128">
        <v>2</v>
      </c>
      <c r="B9" s="156" t="s">
        <v>578</v>
      </c>
      <c r="C9" s="154">
        <v>2002</v>
      </c>
      <c r="D9" s="155" t="s">
        <v>7</v>
      </c>
      <c r="E9" s="155" t="s">
        <v>52</v>
      </c>
      <c r="I9" s="128">
        <v>2</v>
      </c>
      <c r="J9" s="188" t="s">
        <v>574</v>
      </c>
      <c r="K9" s="178">
        <v>2002</v>
      </c>
      <c r="L9" s="178" t="s">
        <v>7</v>
      </c>
      <c r="M9" s="178" t="s">
        <v>52</v>
      </c>
      <c r="Q9" s="128">
        <v>2</v>
      </c>
      <c r="R9" s="151" t="s">
        <v>576</v>
      </c>
      <c r="S9" s="152">
        <v>2002</v>
      </c>
      <c r="T9" s="152" t="s">
        <v>7</v>
      </c>
      <c r="U9" s="153" t="s">
        <v>52</v>
      </c>
    </row>
    <row r="10" spans="1:21" ht="15.75" thickBot="1" x14ac:dyDescent="0.3">
      <c r="A10" s="128">
        <v>3</v>
      </c>
      <c r="B10" s="158" t="s">
        <v>577</v>
      </c>
      <c r="C10" s="164">
        <v>2002</v>
      </c>
      <c r="D10" s="165" t="s">
        <v>7</v>
      </c>
      <c r="E10" s="165" t="s">
        <v>52</v>
      </c>
      <c r="I10" s="128">
        <v>3</v>
      </c>
      <c r="J10" s="191" t="s">
        <v>278</v>
      </c>
      <c r="K10" s="192" t="s">
        <v>262</v>
      </c>
      <c r="L10" s="192" t="s">
        <v>7</v>
      </c>
      <c r="M10" s="193" t="s">
        <v>226</v>
      </c>
      <c r="Q10" s="128">
        <v>3</v>
      </c>
      <c r="R10" s="151" t="s">
        <v>278</v>
      </c>
      <c r="S10" s="152" t="s">
        <v>262</v>
      </c>
      <c r="T10" s="152" t="s">
        <v>7</v>
      </c>
      <c r="U10" s="153" t="s">
        <v>226</v>
      </c>
    </row>
    <row r="11" spans="1:21" ht="15.75" thickTop="1" x14ac:dyDescent="0.25">
      <c r="A11" s="170"/>
      <c r="I11" s="170"/>
      <c r="J11" s="22"/>
      <c r="K11" s="22"/>
      <c r="L11" s="22"/>
      <c r="M11" s="22"/>
      <c r="Q11" s="170"/>
      <c r="R11" s="22"/>
      <c r="S11" s="22"/>
      <c r="T11" s="22"/>
      <c r="U11" s="22"/>
    </row>
    <row r="12" spans="1:21" x14ac:dyDescent="0.25">
      <c r="A12" s="128">
        <v>1</v>
      </c>
      <c r="B12" s="156" t="s">
        <v>123</v>
      </c>
      <c r="C12" s="154">
        <v>2004</v>
      </c>
      <c r="D12" s="155" t="s">
        <v>7</v>
      </c>
      <c r="E12" s="155" t="s">
        <v>24</v>
      </c>
      <c r="I12" s="128">
        <v>1</v>
      </c>
      <c r="J12" s="173" t="s">
        <v>575</v>
      </c>
      <c r="K12" s="177">
        <v>2004</v>
      </c>
      <c r="L12" s="177" t="s">
        <v>7</v>
      </c>
      <c r="M12" s="174" t="s">
        <v>52</v>
      </c>
      <c r="Q12" s="128">
        <v>1</v>
      </c>
      <c r="R12" s="151" t="s">
        <v>124</v>
      </c>
      <c r="S12" s="152">
        <v>2004</v>
      </c>
      <c r="T12" s="152" t="s">
        <v>7</v>
      </c>
      <c r="U12" s="153" t="s">
        <v>24</v>
      </c>
    </row>
    <row r="13" spans="1:21" x14ac:dyDescent="0.25">
      <c r="A13" s="128">
        <v>2</v>
      </c>
      <c r="B13" s="156" t="s">
        <v>575</v>
      </c>
      <c r="C13" s="154">
        <v>2004</v>
      </c>
      <c r="D13" s="155" t="s">
        <v>7</v>
      </c>
      <c r="E13" s="155" t="s">
        <v>52</v>
      </c>
      <c r="I13" s="128">
        <v>2</v>
      </c>
      <c r="J13" s="173" t="s">
        <v>88</v>
      </c>
      <c r="K13" s="177">
        <v>2005</v>
      </c>
      <c r="L13" s="177" t="s">
        <v>7</v>
      </c>
      <c r="M13" s="174" t="s">
        <v>52</v>
      </c>
      <c r="Q13" s="128">
        <v>2</v>
      </c>
      <c r="R13" s="151" t="s">
        <v>123</v>
      </c>
      <c r="S13" s="152">
        <v>2004</v>
      </c>
      <c r="T13" s="152" t="s">
        <v>7</v>
      </c>
      <c r="U13" s="153" t="s">
        <v>24</v>
      </c>
    </row>
    <row r="14" spans="1:21" ht="15.75" thickBot="1" x14ac:dyDescent="0.3">
      <c r="A14" s="128">
        <v>3</v>
      </c>
      <c r="B14" s="158" t="s">
        <v>88</v>
      </c>
      <c r="C14" s="164">
        <v>2005</v>
      </c>
      <c r="D14" s="165" t="s">
        <v>7</v>
      </c>
      <c r="E14" s="165" t="s">
        <v>52</v>
      </c>
      <c r="I14" s="128">
        <v>3</v>
      </c>
      <c r="J14" s="191" t="s">
        <v>283</v>
      </c>
      <c r="K14" s="192">
        <v>2005</v>
      </c>
      <c r="L14" s="192" t="s">
        <v>7</v>
      </c>
      <c r="M14" s="193" t="s">
        <v>52</v>
      </c>
      <c r="Q14" s="128">
        <v>3</v>
      </c>
      <c r="R14" s="151" t="s">
        <v>89</v>
      </c>
      <c r="S14" s="152">
        <v>2005</v>
      </c>
      <c r="T14" s="152" t="s">
        <v>7</v>
      </c>
      <c r="U14" s="153" t="s">
        <v>52</v>
      </c>
    </row>
    <row r="15" spans="1:21" ht="15.75" thickTop="1" x14ac:dyDescent="0.25">
      <c r="A15" s="170"/>
      <c r="I15" s="170"/>
      <c r="J15" s="22"/>
      <c r="K15" s="22"/>
      <c r="L15" s="22"/>
      <c r="M15" s="22"/>
      <c r="Q15" s="170"/>
      <c r="R15" s="22"/>
      <c r="S15" s="22"/>
      <c r="T15" s="22"/>
      <c r="U15" s="22"/>
    </row>
    <row r="16" spans="1:21" x14ac:dyDescent="0.25">
      <c r="A16" s="128">
        <v>1</v>
      </c>
      <c r="B16" s="156" t="s">
        <v>95</v>
      </c>
      <c r="C16" s="154">
        <v>2006</v>
      </c>
      <c r="D16" s="155" t="s">
        <v>7</v>
      </c>
      <c r="E16" s="155" t="s">
        <v>52</v>
      </c>
      <c r="I16" s="128">
        <v>1</v>
      </c>
      <c r="J16" s="173" t="s">
        <v>95</v>
      </c>
      <c r="K16" s="177">
        <v>2006</v>
      </c>
      <c r="L16" s="177" t="s">
        <v>7</v>
      </c>
      <c r="M16" s="174" t="s">
        <v>52</v>
      </c>
      <c r="Q16" s="128">
        <v>1</v>
      </c>
      <c r="R16" s="151" t="s">
        <v>126</v>
      </c>
      <c r="S16" s="152">
        <v>2006</v>
      </c>
      <c r="T16" s="152" t="s">
        <v>7</v>
      </c>
      <c r="U16" s="153" t="s">
        <v>24</v>
      </c>
    </row>
    <row r="17" spans="1:21" x14ac:dyDescent="0.25">
      <c r="A17" s="128">
        <v>2</v>
      </c>
      <c r="B17" s="156" t="s">
        <v>93</v>
      </c>
      <c r="C17" s="154">
        <v>2006</v>
      </c>
      <c r="D17" s="155" t="s">
        <v>7</v>
      </c>
      <c r="E17" s="155" t="s">
        <v>52</v>
      </c>
      <c r="I17" s="128">
        <v>2</v>
      </c>
      <c r="J17" s="173" t="s">
        <v>513</v>
      </c>
      <c r="K17" s="177" t="s">
        <v>202</v>
      </c>
      <c r="L17" s="177" t="s">
        <v>7</v>
      </c>
      <c r="M17" s="174" t="s">
        <v>24</v>
      </c>
      <c r="Q17" s="128">
        <v>2</v>
      </c>
      <c r="R17" s="151" t="s">
        <v>93</v>
      </c>
      <c r="S17" s="152">
        <v>2006</v>
      </c>
      <c r="T17" s="152" t="s">
        <v>7</v>
      </c>
      <c r="U17" s="153" t="s">
        <v>52</v>
      </c>
    </row>
    <row r="18" spans="1:21" ht="15.75" thickBot="1" x14ac:dyDescent="0.3">
      <c r="A18" s="128">
        <v>3</v>
      </c>
      <c r="B18" s="158" t="s">
        <v>125</v>
      </c>
      <c r="C18" s="164">
        <v>2006</v>
      </c>
      <c r="D18" s="165" t="s">
        <v>7</v>
      </c>
      <c r="E18" s="165" t="s">
        <v>24</v>
      </c>
      <c r="I18" s="128">
        <v>3</v>
      </c>
      <c r="J18" s="191" t="s">
        <v>183</v>
      </c>
      <c r="K18" s="192" t="s">
        <v>202</v>
      </c>
      <c r="L18" s="192" t="s">
        <v>7</v>
      </c>
      <c r="M18" s="193" t="s">
        <v>23</v>
      </c>
      <c r="Q18" s="128">
        <v>3</v>
      </c>
      <c r="R18" s="151" t="s">
        <v>183</v>
      </c>
      <c r="S18" s="152" t="s">
        <v>202</v>
      </c>
      <c r="T18" s="152" t="s">
        <v>7</v>
      </c>
      <c r="U18" s="153" t="s">
        <v>23</v>
      </c>
    </row>
    <row r="19" spans="1:21" ht="15.75" thickTop="1" x14ac:dyDescent="0.25">
      <c r="I19" s="22"/>
      <c r="J19" s="22"/>
      <c r="K19" s="22"/>
      <c r="L19" s="22"/>
      <c r="M19" s="22"/>
      <c r="Q19" s="22"/>
      <c r="R19" s="22"/>
      <c r="S19" s="22"/>
      <c r="T19" s="22"/>
      <c r="U19" s="22"/>
    </row>
    <row r="20" spans="1:21" x14ac:dyDescent="0.25">
      <c r="A20" s="197" t="s">
        <v>903</v>
      </c>
      <c r="B20" s="22"/>
      <c r="C20" s="22"/>
      <c r="D20" s="22"/>
      <c r="E20" s="22"/>
      <c r="I20" s="197" t="s">
        <v>926</v>
      </c>
      <c r="J20" s="22"/>
      <c r="K20" s="22"/>
      <c r="L20" s="22"/>
      <c r="M20" s="22"/>
      <c r="Q20" s="197" t="s">
        <v>928</v>
      </c>
      <c r="R20" s="22"/>
      <c r="S20" s="22"/>
      <c r="T20" s="22"/>
      <c r="U20" s="22"/>
    </row>
    <row r="21" spans="1:21" x14ac:dyDescent="0.25">
      <c r="A21" s="170"/>
      <c r="B21" s="22"/>
      <c r="C21" s="22"/>
      <c r="D21" s="22"/>
      <c r="E21" s="22"/>
      <c r="I21" s="170"/>
      <c r="J21" s="22"/>
      <c r="K21" s="22"/>
      <c r="L21" s="22"/>
      <c r="M21" s="22"/>
      <c r="Q21" s="170"/>
      <c r="R21" s="22"/>
      <c r="S21" s="22"/>
      <c r="T21" s="22"/>
      <c r="U21" s="22"/>
    </row>
    <row r="22" spans="1:21" x14ac:dyDescent="0.25">
      <c r="A22" s="127"/>
      <c r="B22" s="96" t="s">
        <v>53</v>
      </c>
      <c r="C22" s="96" t="s">
        <v>54</v>
      </c>
      <c r="D22" s="96" t="s">
        <v>55</v>
      </c>
      <c r="E22" s="96" t="s">
        <v>56</v>
      </c>
      <c r="I22" s="127"/>
      <c r="J22" s="96" t="s">
        <v>53</v>
      </c>
      <c r="K22" s="96" t="s">
        <v>54</v>
      </c>
      <c r="L22" s="96" t="s">
        <v>55</v>
      </c>
      <c r="M22" s="96" t="s">
        <v>56</v>
      </c>
      <c r="Q22" s="127"/>
      <c r="R22" s="96" t="s">
        <v>53</v>
      </c>
      <c r="S22" s="96" t="s">
        <v>54</v>
      </c>
      <c r="T22" s="96" t="s">
        <v>55</v>
      </c>
      <c r="U22" s="96" t="s">
        <v>56</v>
      </c>
    </row>
    <row r="23" spans="1:21" x14ac:dyDescent="0.25">
      <c r="I23" s="22"/>
      <c r="J23" s="22"/>
      <c r="K23" s="22"/>
      <c r="L23" s="22"/>
      <c r="M23" s="22"/>
      <c r="Q23" s="22"/>
      <c r="R23" s="22"/>
      <c r="S23" s="22"/>
      <c r="T23" s="22"/>
      <c r="U23" s="22"/>
    </row>
    <row r="24" spans="1:21" x14ac:dyDescent="0.25">
      <c r="A24" s="128">
        <v>1</v>
      </c>
      <c r="B24" s="173" t="s">
        <v>585</v>
      </c>
      <c r="C24" s="177">
        <v>2002</v>
      </c>
      <c r="D24" s="177" t="s">
        <v>6</v>
      </c>
      <c r="E24" s="174" t="s">
        <v>52</v>
      </c>
      <c r="I24" s="128">
        <v>1</v>
      </c>
      <c r="J24" s="173" t="s">
        <v>585</v>
      </c>
      <c r="K24" s="177">
        <v>2002</v>
      </c>
      <c r="L24" s="177" t="s">
        <v>6</v>
      </c>
      <c r="M24" s="174" t="s">
        <v>52</v>
      </c>
      <c r="Q24" s="128">
        <v>1</v>
      </c>
      <c r="R24" s="151" t="s">
        <v>157</v>
      </c>
      <c r="S24" s="152">
        <v>2002</v>
      </c>
      <c r="T24" s="152" t="s">
        <v>6</v>
      </c>
      <c r="U24" s="153" t="s">
        <v>26</v>
      </c>
    </row>
    <row r="25" spans="1:21" x14ac:dyDescent="0.25">
      <c r="A25" s="128">
        <v>2</v>
      </c>
      <c r="B25" s="173" t="s">
        <v>261</v>
      </c>
      <c r="C25" s="177" t="s">
        <v>262</v>
      </c>
      <c r="D25" s="177" t="s">
        <v>6</v>
      </c>
      <c r="E25" s="174" t="s">
        <v>226</v>
      </c>
      <c r="I25" s="128">
        <v>2</v>
      </c>
      <c r="J25" s="175" t="s">
        <v>261</v>
      </c>
      <c r="K25" s="177" t="s">
        <v>262</v>
      </c>
      <c r="L25" s="177" t="s">
        <v>6</v>
      </c>
      <c r="M25" s="174" t="s">
        <v>226</v>
      </c>
      <c r="Q25" s="128">
        <v>2</v>
      </c>
      <c r="R25" s="151" t="s">
        <v>586</v>
      </c>
      <c r="S25" s="152">
        <v>2003</v>
      </c>
      <c r="T25" s="152" t="s">
        <v>6</v>
      </c>
      <c r="U25" s="153" t="s">
        <v>52</v>
      </c>
    </row>
    <row r="26" spans="1:21" ht="15.75" thickBot="1" x14ac:dyDescent="0.3">
      <c r="A26" s="128">
        <v>3</v>
      </c>
      <c r="B26" s="191" t="s">
        <v>590</v>
      </c>
      <c r="C26" s="192">
        <v>2002</v>
      </c>
      <c r="D26" s="192" t="s">
        <v>6</v>
      </c>
      <c r="E26" s="193" t="s">
        <v>52</v>
      </c>
      <c r="I26" s="128">
        <v>3</v>
      </c>
      <c r="J26" s="175" t="s">
        <v>590</v>
      </c>
      <c r="K26" s="177">
        <v>2002</v>
      </c>
      <c r="L26" s="177" t="s">
        <v>6</v>
      </c>
      <c r="M26" s="174" t="s">
        <v>52</v>
      </c>
      <c r="Q26" s="128">
        <v>3</v>
      </c>
      <c r="R26" s="151" t="s">
        <v>110</v>
      </c>
      <c r="S26" s="152">
        <v>2003</v>
      </c>
      <c r="T26" s="152" t="s">
        <v>6</v>
      </c>
      <c r="U26" s="153" t="s">
        <v>52</v>
      </c>
    </row>
    <row r="27" spans="1:21" ht="15.75" thickTop="1" x14ac:dyDescent="0.25">
      <c r="I27" s="22"/>
      <c r="J27" s="22"/>
      <c r="K27" s="22"/>
      <c r="L27" s="22"/>
      <c r="M27" s="22"/>
      <c r="Q27" s="22"/>
      <c r="R27" s="22"/>
      <c r="S27" s="22"/>
      <c r="T27" s="22"/>
      <c r="U27" s="22"/>
    </row>
    <row r="28" spans="1:21" x14ac:dyDescent="0.25">
      <c r="I28" s="22"/>
      <c r="J28" s="22"/>
      <c r="K28" s="22"/>
      <c r="L28" s="22"/>
      <c r="M28" s="22"/>
      <c r="Q28" s="22"/>
      <c r="R28" s="22"/>
      <c r="S28" s="22"/>
      <c r="T28" s="22"/>
      <c r="U28" s="22"/>
    </row>
    <row r="29" spans="1:21" ht="15.75" thickBot="1" x14ac:dyDescent="0.3">
      <c r="A29" s="128">
        <v>1</v>
      </c>
      <c r="B29" s="173" t="s">
        <v>141</v>
      </c>
      <c r="C29" s="177">
        <v>2005</v>
      </c>
      <c r="D29" s="177" t="s">
        <v>6</v>
      </c>
      <c r="E29" s="174" t="s">
        <v>24</v>
      </c>
      <c r="I29" s="128">
        <v>1</v>
      </c>
      <c r="J29" s="191" t="s">
        <v>189</v>
      </c>
      <c r="K29" s="192">
        <v>2004</v>
      </c>
      <c r="L29" s="192" t="s">
        <v>6</v>
      </c>
      <c r="M29" s="193" t="s">
        <v>52</v>
      </c>
      <c r="Q29" s="128">
        <v>1</v>
      </c>
      <c r="R29" s="151" t="s">
        <v>144</v>
      </c>
      <c r="S29" s="152">
        <v>2004</v>
      </c>
      <c r="T29" s="152" t="s">
        <v>6</v>
      </c>
      <c r="U29" s="153" t="s">
        <v>24</v>
      </c>
    </row>
    <row r="30" spans="1:21" ht="15.75" thickTop="1" x14ac:dyDescent="0.25">
      <c r="A30" s="128">
        <v>2</v>
      </c>
      <c r="B30" s="173" t="s">
        <v>189</v>
      </c>
      <c r="C30" s="177">
        <v>2004</v>
      </c>
      <c r="D30" s="177" t="s">
        <v>6</v>
      </c>
      <c r="E30" s="174" t="s">
        <v>52</v>
      </c>
      <c r="I30" s="128">
        <v>2</v>
      </c>
      <c r="J30" s="184" t="s">
        <v>584</v>
      </c>
      <c r="K30" s="185">
        <v>2004</v>
      </c>
      <c r="L30" s="185" t="s">
        <v>6</v>
      </c>
      <c r="M30" s="186" t="s">
        <v>52</v>
      </c>
      <c r="Q30" s="128">
        <v>2</v>
      </c>
      <c r="R30" s="151" t="s">
        <v>141</v>
      </c>
      <c r="S30" s="152">
        <v>2005</v>
      </c>
      <c r="T30" s="152" t="s">
        <v>6</v>
      </c>
      <c r="U30" s="153" t="s">
        <v>24</v>
      </c>
    </row>
    <row r="31" spans="1:21" ht="15.75" thickBot="1" x14ac:dyDescent="0.3">
      <c r="A31" s="128">
        <v>3</v>
      </c>
      <c r="B31" s="191" t="s">
        <v>584</v>
      </c>
      <c r="C31" s="192">
        <v>2004</v>
      </c>
      <c r="D31" s="192" t="s">
        <v>6</v>
      </c>
      <c r="E31" s="193" t="s">
        <v>52</v>
      </c>
      <c r="I31" s="128">
        <v>3</v>
      </c>
      <c r="J31" s="191"/>
      <c r="K31" s="192"/>
      <c r="L31" s="192"/>
      <c r="M31" s="193"/>
      <c r="Q31" s="128">
        <v>3</v>
      </c>
      <c r="R31" s="151" t="s">
        <v>140</v>
      </c>
      <c r="S31" s="152">
        <v>2005</v>
      </c>
      <c r="T31" s="152" t="s">
        <v>6</v>
      </c>
      <c r="U31" s="153" t="s">
        <v>24</v>
      </c>
    </row>
    <row r="32" spans="1:21" ht="15.75" thickTop="1" x14ac:dyDescent="0.25">
      <c r="I32" s="22"/>
      <c r="J32" s="22"/>
      <c r="K32" s="22"/>
      <c r="L32" s="22"/>
      <c r="M32" s="22"/>
      <c r="Q32" s="22"/>
      <c r="R32" s="22"/>
      <c r="S32" s="22"/>
      <c r="T32" s="22"/>
      <c r="U32" s="22"/>
    </row>
    <row r="33" spans="1:21" x14ac:dyDescent="0.25">
      <c r="I33" s="22"/>
      <c r="J33" s="22"/>
      <c r="K33" s="22"/>
      <c r="L33" s="22"/>
      <c r="M33" s="22"/>
      <c r="Q33" s="22"/>
      <c r="R33" s="22"/>
      <c r="S33" s="22"/>
      <c r="T33" s="22"/>
      <c r="U33" s="22"/>
    </row>
    <row r="34" spans="1:21" x14ac:dyDescent="0.25">
      <c r="A34" s="128">
        <v>1</v>
      </c>
      <c r="B34" s="173" t="s">
        <v>113</v>
      </c>
      <c r="C34" s="177">
        <v>2006</v>
      </c>
      <c r="D34" s="177" t="s">
        <v>6</v>
      </c>
      <c r="E34" s="174" t="s">
        <v>52</v>
      </c>
      <c r="I34" s="128">
        <v>1</v>
      </c>
      <c r="J34" s="175" t="s">
        <v>113</v>
      </c>
      <c r="K34" s="177">
        <v>2006</v>
      </c>
      <c r="L34" s="177" t="s">
        <v>6</v>
      </c>
      <c r="M34" s="174" t="s">
        <v>52</v>
      </c>
      <c r="Q34" s="128">
        <v>1</v>
      </c>
      <c r="R34" s="151" t="s">
        <v>146</v>
      </c>
      <c r="S34" s="152">
        <v>2006</v>
      </c>
      <c r="T34" s="152" t="s">
        <v>6</v>
      </c>
      <c r="U34" s="153" t="s">
        <v>24</v>
      </c>
    </row>
    <row r="35" spans="1:21" x14ac:dyDescent="0.25">
      <c r="A35" s="128">
        <v>2</v>
      </c>
      <c r="B35" s="173" t="s">
        <v>146</v>
      </c>
      <c r="C35" s="177">
        <v>2006</v>
      </c>
      <c r="D35" s="177" t="s">
        <v>6</v>
      </c>
      <c r="E35" s="174" t="s">
        <v>24</v>
      </c>
      <c r="I35" s="128">
        <v>2</v>
      </c>
      <c r="J35" s="175" t="s">
        <v>112</v>
      </c>
      <c r="K35" s="177">
        <v>2006</v>
      </c>
      <c r="L35" s="177" t="s">
        <v>6</v>
      </c>
      <c r="M35" s="174" t="s">
        <v>52</v>
      </c>
      <c r="Q35" s="128">
        <v>2</v>
      </c>
      <c r="R35" s="151" t="s">
        <v>287</v>
      </c>
      <c r="S35" s="152">
        <v>2006</v>
      </c>
      <c r="T35" s="152" t="s">
        <v>6</v>
      </c>
      <c r="U35" s="153" t="s">
        <v>52</v>
      </c>
    </row>
    <row r="36" spans="1:21" ht="15.75" thickBot="1" x14ac:dyDescent="0.3">
      <c r="A36" s="128">
        <v>3</v>
      </c>
      <c r="B36" s="191" t="s">
        <v>112</v>
      </c>
      <c r="C36" s="192">
        <v>2006</v>
      </c>
      <c r="D36" s="192" t="s">
        <v>6</v>
      </c>
      <c r="E36" s="193" t="s">
        <v>52</v>
      </c>
      <c r="I36" s="128">
        <v>3</v>
      </c>
      <c r="J36" s="175" t="s">
        <v>569</v>
      </c>
      <c r="K36" s="177">
        <v>2006</v>
      </c>
      <c r="L36" s="177" t="s">
        <v>6</v>
      </c>
      <c r="M36" s="174" t="s">
        <v>26</v>
      </c>
      <c r="Q36" s="128">
        <v>3</v>
      </c>
      <c r="R36" s="175"/>
      <c r="S36" s="177"/>
      <c r="T36" s="177"/>
      <c r="U36" s="174"/>
    </row>
    <row r="37" spans="1:21" ht="15.75" thickTop="1" x14ac:dyDescent="0.25">
      <c r="I37" s="22"/>
      <c r="J37" s="22"/>
      <c r="K37" s="22"/>
      <c r="L37" s="22"/>
      <c r="M37" s="22"/>
      <c r="Q37" s="22"/>
      <c r="R37" s="22"/>
      <c r="S37" s="22"/>
      <c r="T37" s="22"/>
      <c r="U37" s="22"/>
    </row>
    <row r="38" spans="1:21" x14ac:dyDescent="0.25">
      <c r="I38" s="22"/>
      <c r="J38" s="22"/>
      <c r="K38" s="22"/>
      <c r="L38" s="22"/>
      <c r="M38" s="22"/>
      <c r="Q38" s="22"/>
      <c r="R38" s="22"/>
      <c r="S38" s="22"/>
      <c r="T38" s="22"/>
      <c r="U38" s="22"/>
    </row>
    <row r="39" spans="1:21" x14ac:dyDescent="0.25">
      <c r="A39" s="128">
        <v>1</v>
      </c>
      <c r="B39" s="173" t="s">
        <v>106</v>
      </c>
      <c r="C39" s="177">
        <v>2007</v>
      </c>
      <c r="D39" s="177" t="s">
        <v>6</v>
      </c>
      <c r="E39" s="174" t="s">
        <v>52</v>
      </c>
      <c r="I39" s="128">
        <v>1</v>
      </c>
      <c r="J39" s="175" t="s">
        <v>106</v>
      </c>
      <c r="K39" s="177">
        <v>2007</v>
      </c>
      <c r="L39" s="177" t="s">
        <v>6</v>
      </c>
      <c r="M39" s="174" t="s">
        <v>52</v>
      </c>
      <c r="Q39" s="128">
        <v>1</v>
      </c>
      <c r="R39" s="151" t="s">
        <v>164</v>
      </c>
      <c r="S39" s="152" t="s">
        <v>443</v>
      </c>
      <c r="T39" s="152" t="s">
        <v>6</v>
      </c>
      <c r="U39" s="153" t="s">
        <v>23</v>
      </c>
    </row>
    <row r="40" spans="1:21" x14ac:dyDescent="0.25">
      <c r="A40" s="128">
        <v>2</v>
      </c>
      <c r="B40" s="173" t="s">
        <v>164</v>
      </c>
      <c r="C40" s="177" t="s">
        <v>443</v>
      </c>
      <c r="D40" s="177" t="s">
        <v>6</v>
      </c>
      <c r="E40" s="174" t="s">
        <v>23</v>
      </c>
      <c r="I40" s="128">
        <v>2</v>
      </c>
      <c r="J40" s="175" t="s">
        <v>107</v>
      </c>
      <c r="K40" s="177">
        <v>2008</v>
      </c>
      <c r="L40" s="177" t="s">
        <v>6</v>
      </c>
      <c r="M40" s="174" t="s">
        <v>52</v>
      </c>
      <c r="Q40" s="128">
        <v>2</v>
      </c>
      <c r="R40" s="151" t="s">
        <v>468</v>
      </c>
      <c r="S40" s="152" t="s">
        <v>443</v>
      </c>
      <c r="T40" s="152" t="s">
        <v>6</v>
      </c>
      <c r="U40" s="153" t="s">
        <v>23</v>
      </c>
    </row>
    <row r="41" spans="1:21" ht="15.75" thickBot="1" x14ac:dyDescent="0.3">
      <c r="A41" s="128">
        <v>3</v>
      </c>
      <c r="B41" s="191" t="s">
        <v>104</v>
      </c>
      <c r="C41" s="192">
        <v>2007</v>
      </c>
      <c r="D41" s="192" t="s">
        <v>6</v>
      </c>
      <c r="E41" s="193" t="s">
        <v>52</v>
      </c>
      <c r="I41" s="128">
        <v>3</v>
      </c>
      <c r="J41" s="175" t="s">
        <v>149</v>
      </c>
      <c r="K41" s="177">
        <v>2007</v>
      </c>
      <c r="L41" s="177" t="s">
        <v>6</v>
      </c>
      <c r="M41" s="174" t="s">
        <v>24</v>
      </c>
      <c r="Q41" s="128">
        <v>3</v>
      </c>
      <c r="R41" s="175"/>
      <c r="S41" s="177"/>
      <c r="T41" s="177"/>
      <c r="U41" s="174"/>
    </row>
    <row r="42" spans="1:21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7"/>
  <sheetViews>
    <sheetView topLeftCell="A119" workbookViewId="0">
      <selection activeCell="G126" sqref="G126:G154"/>
    </sheetView>
  </sheetViews>
  <sheetFormatPr defaultRowHeight="12.75" x14ac:dyDescent="0.2"/>
  <cols>
    <col min="1" max="1" width="19.28515625" style="43" bestFit="1" customWidth="1"/>
    <col min="2" max="2" width="10.140625" style="46" customWidth="1"/>
    <col min="3" max="4" width="7" style="43" customWidth="1"/>
    <col min="5" max="5" width="15.5703125" style="43" customWidth="1"/>
    <col min="6" max="6" width="11.85546875" style="44" customWidth="1"/>
    <col min="7" max="7" width="14.5703125" style="44" customWidth="1"/>
    <col min="8" max="8" width="9.140625" style="43" hidden="1" customWidth="1"/>
    <col min="9" max="9" width="9.140625" style="43" customWidth="1"/>
    <col min="10" max="12" width="9.140625" style="43" hidden="1" customWidth="1"/>
    <col min="13" max="16384" width="9.140625" style="43"/>
  </cols>
  <sheetData>
    <row r="1" spans="1:12" x14ac:dyDescent="0.2">
      <c r="A1" s="61" t="s">
        <v>53</v>
      </c>
      <c r="B1" s="116" t="s">
        <v>54</v>
      </c>
      <c r="C1" s="61" t="s">
        <v>55</v>
      </c>
      <c r="D1" s="61" t="s">
        <v>56</v>
      </c>
      <c r="E1" s="62" t="s">
        <v>595</v>
      </c>
      <c r="F1" s="62" t="s">
        <v>593</v>
      </c>
      <c r="G1" s="117" t="s">
        <v>594</v>
      </c>
      <c r="H1" s="43" t="s">
        <v>57</v>
      </c>
      <c r="I1" s="43" t="s">
        <v>58</v>
      </c>
      <c r="J1" s="43" t="s">
        <v>59</v>
      </c>
      <c r="K1" s="43" t="s">
        <v>60</v>
      </c>
      <c r="L1" s="43" t="s">
        <v>61</v>
      </c>
    </row>
    <row r="2" spans="1:12" x14ac:dyDescent="0.2">
      <c r="A2" s="63" t="s">
        <v>278</v>
      </c>
      <c r="B2" s="132" t="s">
        <v>262</v>
      </c>
      <c r="C2" s="63" t="s">
        <v>7</v>
      </c>
      <c r="D2" s="64" t="s">
        <v>226</v>
      </c>
      <c r="E2" s="65"/>
      <c r="F2" s="65" t="s">
        <v>600</v>
      </c>
      <c r="G2" s="65" t="s">
        <v>623</v>
      </c>
      <c r="H2" s="43" t="str">
        <f>Tablica1[[#This Row],[Godište]]&amp;""&amp;Tablica1[[#This Row],[Spol]]</f>
        <v>2002M</v>
      </c>
      <c r="I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" spans="1:12" x14ac:dyDescent="0.2">
      <c r="A3" s="63" t="s">
        <v>274</v>
      </c>
      <c r="B3" s="132" t="s">
        <v>273</v>
      </c>
      <c r="C3" s="63" t="s">
        <v>7</v>
      </c>
      <c r="D3" s="64" t="s">
        <v>226</v>
      </c>
      <c r="E3" s="65" t="s">
        <v>319</v>
      </c>
      <c r="F3" s="67"/>
      <c r="G3" s="65" t="s">
        <v>624</v>
      </c>
      <c r="H3" s="43" t="str">
        <f>Tablica1[[#This Row],[Godište]]&amp;""&amp;Tablica1[[#This Row],[Spol]]</f>
        <v>2003M</v>
      </c>
      <c r="I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4" spans="1:12" x14ac:dyDescent="0.2">
      <c r="A4" s="63" t="s">
        <v>275</v>
      </c>
      <c r="B4" s="132" t="s">
        <v>273</v>
      </c>
      <c r="C4" s="63" t="s">
        <v>7</v>
      </c>
      <c r="D4" s="69" t="s">
        <v>226</v>
      </c>
      <c r="E4" s="65" t="s">
        <v>320</v>
      </c>
      <c r="F4" s="67"/>
      <c r="G4" s="65" t="s">
        <v>625</v>
      </c>
      <c r="H4" s="43" t="str">
        <f>Tablica1[[#This Row],[Godište]]&amp;""&amp;Tablica1[[#This Row],[Spol]]</f>
        <v>2003M</v>
      </c>
      <c r="I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" spans="1:12" x14ac:dyDescent="0.2">
      <c r="A5" s="63" t="s">
        <v>71</v>
      </c>
      <c r="B5" s="132">
        <v>1999</v>
      </c>
      <c r="C5" s="63" t="s">
        <v>7</v>
      </c>
      <c r="D5" s="64" t="s">
        <v>25</v>
      </c>
      <c r="E5" s="65"/>
      <c r="F5" s="65" t="s">
        <v>252</v>
      </c>
      <c r="G5" s="65" t="s">
        <v>253</v>
      </c>
      <c r="H5" s="43" t="str">
        <f>Tablica1[[#This Row],[Godište]]&amp;""&amp;Tablica1[[#This Row],[Spol]]</f>
        <v>1999M</v>
      </c>
      <c r="I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6" spans="1:12" x14ac:dyDescent="0.2">
      <c r="A6" s="70" t="s">
        <v>573</v>
      </c>
      <c r="B6" s="133">
        <v>2001</v>
      </c>
      <c r="C6" s="70" t="s">
        <v>7</v>
      </c>
      <c r="D6" s="64" t="s">
        <v>52</v>
      </c>
      <c r="E6" s="65" t="s">
        <v>295</v>
      </c>
      <c r="F6" s="65"/>
      <c r="G6" s="65" t="s">
        <v>339</v>
      </c>
      <c r="H6" s="43" t="str">
        <f>Tablica1[[#This Row],[Godište]]&amp;""&amp;Tablica1[[#This Row],[Spol]]</f>
        <v>2001M</v>
      </c>
      <c r="I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7" spans="1:12" x14ac:dyDescent="0.2">
      <c r="A7" s="70" t="s">
        <v>576</v>
      </c>
      <c r="B7" s="133">
        <v>2002</v>
      </c>
      <c r="C7" s="70" t="s">
        <v>7</v>
      </c>
      <c r="D7" s="64" t="s">
        <v>52</v>
      </c>
      <c r="E7" s="65" t="s">
        <v>298</v>
      </c>
      <c r="F7" s="67"/>
      <c r="G7" s="65" t="s">
        <v>340</v>
      </c>
      <c r="H7" s="43" t="str">
        <f>Tablica1[[#This Row],[Godište]]&amp;""&amp;Tablica1[[#This Row],[Spol]]</f>
        <v>2002M</v>
      </c>
      <c r="I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8" spans="1:12" x14ac:dyDescent="0.2">
      <c r="A8" s="130" t="s">
        <v>572</v>
      </c>
      <c r="B8" s="133">
        <v>2002</v>
      </c>
      <c r="C8" s="70" t="s">
        <v>7</v>
      </c>
      <c r="D8" s="64" t="s">
        <v>52</v>
      </c>
      <c r="E8" s="65" t="s">
        <v>293</v>
      </c>
      <c r="F8" s="65"/>
      <c r="G8" s="65" t="s">
        <v>338</v>
      </c>
      <c r="H8" s="43" t="str">
        <f>Tablica1[[#This Row],[Godište]]&amp;""&amp;Tablica1[[#This Row],[Spol]]</f>
        <v>2002M</v>
      </c>
      <c r="I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9" spans="1:12" x14ac:dyDescent="0.2">
      <c r="A9" s="63" t="s">
        <v>72</v>
      </c>
      <c r="B9" s="132">
        <v>2001</v>
      </c>
      <c r="C9" s="63" t="s">
        <v>7</v>
      </c>
      <c r="D9" s="64" t="s">
        <v>25</v>
      </c>
      <c r="E9" s="65" t="s">
        <v>254</v>
      </c>
      <c r="F9" s="67"/>
      <c r="G9" s="65" t="s">
        <v>255</v>
      </c>
      <c r="H9" s="43" t="str">
        <f>Tablica1[[#This Row],[Godište]]&amp;""&amp;Tablica1[[#This Row],[Spol]]</f>
        <v>2001M</v>
      </c>
      <c r="I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10" spans="1:12" x14ac:dyDescent="0.2">
      <c r="A10" s="63" t="s">
        <v>170</v>
      </c>
      <c r="B10" s="134" t="s">
        <v>381</v>
      </c>
      <c r="C10" s="63" t="s">
        <v>7</v>
      </c>
      <c r="D10" s="120" t="s">
        <v>23</v>
      </c>
      <c r="E10" s="65" t="s">
        <v>382</v>
      </c>
      <c r="F10" s="119" t="s">
        <v>383</v>
      </c>
      <c r="G10" s="65" t="s">
        <v>384</v>
      </c>
      <c r="H10" s="43" t="str">
        <f>Tablica1[[#This Row],[Godište]]&amp;""&amp;Tablica1[[#This Row],[Spol]]</f>
        <v>1999M</v>
      </c>
      <c r="I1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11" spans="1:12" x14ac:dyDescent="0.2">
      <c r="A11" s="63" t="s">
        <v>154</v>
      </c>
      <c r="B11" s="132">
        <v>2000</v>
      </c>
      <c r="C11" s="63" t="s">
        <v>7</v>
      </c>
      <c r="D11" s="118" t="s">
        <v>26</v>
      </c>
      <c r="E11" s="65" t="s">
        <v>559</v>
      </c>
      <c r="F11" s="119"/>
      <c r="G11" s="65" t="s">
        <v>560</v>
      </c>
      <c r="H11" s="66" t="str">
        <f>Tablica1[[#This Row],[Godište]]&amp;""&amp;Tablica1[[#This Row],[Spol]]</f>
        <v>2000M</v>
      </c>
      <c r="I11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12" spans="1:12" x14ac:dyDescent="0.2">
      <c r="A12" s="63" t="s">
        <v>155</v>
      </c>
      <c r="B12" s="132">
        <v>2005</v>
      </c>
      <c r="C12" s="63" t="s">
        <v>7</v>
      </c>
      <c r="D12" s="118" t="s">
        <v>26</v>
      </c>
      <c r="E12" s="65" t="s">
        <v>353</v>
      </c>
      <c r="F12" s="119" t="s">
        <v>602</v>
      </c>
      <c r="G12" s="65" t="s">
        <v>555</v>
      </c>
      <c r="H12" s="66" t="str">
        <f>Tablica1[[#This Row],[Godište]]&amp;""&amp;Tablica1[[#This Row],[Spol]]</f>
        <v>2005M</v>
      </c>
      <c r="I12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3" spans="1:12" x14ac:dyDescent="0.2">
      <c r="A13" s="63" t="s">
        <v>579</v>
      </c>
      <c r="B13" s="132">
        <v>2002</v>
      </c>
      <c r="C13" s="63" t="s">
        <v>7</v>
      </c>
      <c r="D13" s="118" t="s">
        <v>52</v>
      </c>
      <c r="E13" s="65" t="s">
        <v>301</v>
      </c>
      <c r="F13" s="119"/>
      <c r="G13" s="65" t="s">
        <v>341</v>
      </c>
      <c r="H13" s="43" t="str">
        <f>Tablica1[[#This Row],[Godište]]&amp;""&amp;Tablica1[[#This Row],[Spol]]</f>
        <v>2002M</v>
      </c>
      <c r="I1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4" spans="1:12" x14ac:dyDescent="0.2">
      <c r="A14" s="63" t="s">
        <v>123</v>
      </c>
      <c r="B14" s="132">
        <v>2004</v>
      </c>
      <c r="C14" s="63" t="s">
        <v>7</v>
      </c>
      <c r="D14" s="118" t="s">
        <v>24</v>
      </c>
      <c r="E14" s="65" t="s">
        <v>158</v>
      </c>
      <c r="F14" s="119"/>
      <c r="G14" s="65" t="s">
        <v>482</v>
      </c>
      <c r="H14" s="43" t="str">
        <f>Tablica1[[#This Row],[Godište]]&amp;""&amp;Tablica1[[#This Row],[Spol]]</f>
        <v>2004M</v>
      </c>
      <c r="I1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5" spans="1:12" x14ac:dyDescent="0.2">
      <c r="A15" s="63" t="s">
        <v>136</v>
      </c>
      <c r="B15" s="132">
        <v>2003</v>
      </c>
      <c r="C15" s="63" t="s">
        <v>7</v>
      </c>
      <c r="D15" s="118" t="s">
        <v>24</v>
      </c>
      <c r="E15" s="65" t="s">
        <v>102</v>
      </c>
      <c r="F15" s="65"/>
      <c r="G15" s="65" t="s">
        <v>502</v>
      </c>
      <c r="H15" s="43" t="str">
        <f>Tablica1[[#This Row],[Godište]]&amp;""&amp;Tablica1[[#This Row],[Spol]]</f>
        <v>2003M</v>
      </c>
      <c r="I1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6" spans="1:12" x14ac:dyDescent="0.2">
      <c r="A16" s="63" t="s">
        <v>174</v>
      </c>
      <c r="B16" s="134" t="s">
        <v>270</v>
      </c>
      <c r="C16" s="63" t="s">
        <v>7</v>
      </c>
      <c r="D16" s="120" t="s">
        <v>23</v>
      </c>
      <c r="E16" s="65" t="s">
        <v>402</v>
      </c>
      <c r="F16" s="65"/>
      <c r="G16" s="65" t="s">
        <v>403</v>
      </c>
      <c r="H16" s="43" t="str">
        <f>Tablica1[[#This Row],[Godište]]&amp;""&amp;Tablica1[[#This Row],[Spol]]</f>
        <v>2001M</v>
      </c>
      <c r="I1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17" spans="1:9" x14ac:dyDescent="0.2">
      <c r="A17" s="63" t="s">
        <v>124</v>
      </c>
      <c r="B17" s="132">
        <v>2004</v>
      </c>
      <c r="C17" s="68" t="s">
        <v>7</v>
      </c>
      <c r="D17" s="120" t="s">
        <v>24</v>
      </c>
      <c r="E17" s="65"/>
      <c r="F17" s="65" t="s">
        <v>483</v>
      </c>
      <c r="G17" s="65" t="s">
        <v>484</v>
      </c>
      <c r="H17" s="43" t="str">
        <f>Tablica1[[#This Row],[Godište]]&amp;""&amp;Tablica1[[#This Row],[Spol]]</f>
        <v>2004M</v>
      </c>
      <c r="I1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8" spans="1:9" x14ac:dyDescent="0.2">
      <c r="A18" s="63" t="s">
        <v>169</v>
      </c>
      <c r="B18" s="134" t="s">
        <v>377</v>
      </c>
      <c r="C18" s="63" t="s">
        <v>7</v>
      </c>
      <c r="D18" s="118" t="s">
        <v>23</v>
      </c>
      <c r="E18" s="65" t="s">
        <v>378</v>
      </c>
      <c r="F18" s="67" t="s">
        <v>379</v>
      </c>
      <c r="G18" s="65" t="s">
        <v>380</v>
      </c>
      <c r="H18" s="43" t="str">
        <f>Tablica1[[#This Row],[Godište]]&amp;""&amp;Tablica1[[#This Row],[Spol]]</f>
        <v>1998M</v>
      </c>
      <c r="I1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19" spans="1:9" x14ac:dyDescent="0.2">
      <c r="A19" s="63" t="s">
        <v>171</v>
      </c>
      <c r="B19" s="134" t="s">
        <v>265</v>
      </c>
      <c r="C19" s="63" t="s">
        <v>7</v>
      </c>
      <c r="D19" s="118" t="s">
        <v>23</v>
      </c>
      <c r="E19" s="65" t="s">
        <v>391</v>
      </c>
      <c r="F19" s="67" t="s">
        <v>379</v>
      </c>
      <c r="G19" s="65" t="s">
        <v>392</v>
      </c>
      <c r="H19" s="43" t="str">
        <f>Tablica1[[#This Row],[Godište]]&amp;""&amp;Tablica1[[#This Row],[Spol]]</f>
        <v>2000M</v>
      </c>
      <c r="I1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0" spans="1:9" x14ac:dyDescent="0.2">
      <c r="A20" s="63" t="s">
        <v>86</v>
      </c>
      <c r="B20" s="132">
        <v>2001</v>
      </c>
      <c r="C20" s="63" t="s">
        <v>7</v>
      </c>
      <c r="D20" s="118" t="s">
        <v>52</v>
      </c>
      <c r="E20" s="65" t="s">
        <v>200</v>
      </c>
      <c r="F20" s="65"/>
      <c r="G20" s="65" t="s">
        <v>336</v>
      </c>
      <c r="H20" s="43" t="str">
        <f>Tablica1[[#This Row],[Godište]]&amp;""&amp;Tablica1[[#This Row],[Spol]]</f>
        <v>2001M</v>
      </c>
      <c r="I2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1" spans="1:9" x14ac:dyDescent="0.2">
      <c r="A21" s="63" t="s">
        <v>126</v>
      </c>
      <c r="B21" s="132">
        <v>2006</v>
      </c>
      <c r="C21" s="63" t="s">
        <v>7</v>
      </c>
      <c r="D21" s="118" t="s">
        <v>24</v>
      </c>
      <c r="E21" s="65"/>
      <c r="F21" s="65" t="s">
        <v>487</v>
      </c>
      <c r="G21" s="65" t="s">
        <v>488</v>
      </c>
      <c r="H21" s="43" t="str">
        <f>Tablica1[[#This Row],[Godište]]&amp;""&amp;Tablica1[[#This Row],[Spol]]</f>
        <v>2006M</v>
      </c>
      <c r="I2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22" spans="1:9" x14ac:dyDescent="0.2">
      <c r="A22" s="63" t="s">
        <v>516</v>
      </c>
      <c r="B22" s="132" t="s">
        <v>273</v>
      </c>
      <c r="C22" s="68" t="s">
        <v>7</v>
      </c>
      <c r="D22" s="120" t="s">
        <v>24</v>
      </c>
      <c r="E22" s="65" t="s">
        <v>517</v>
      </c>
      <c r="F22" s="67"/>
      <c r="G22" s="65" t="s">
        <v>518</v>
      </c>
      <c r="H22" s="43" t="str">
        <f>Tablica1[[#This Row],[Godište]]&amp;""&amp;Tablica1[[#This Row],[Spol]]</f>
        <v>2003M</v>
      </c>
      <c r="I2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23" spans="1:9" x14ac:dyDescent="0.2">
      <c r="A23" s="70" t="s">
        <v>510</v>
      </c>
      <c r="B23" s="133" t="s">
        <v>191</v>
      </c>
      <c r="C23" s="70" t="s">
        <v>7</v>
      </c>
      <c r="D23" s="120" t="s">
        <v>24</v>
      </c>
      <c r="E23" s="65" t="s">
        <v>511</v>
      </c>
      <c r="F23" s="65"/>
      <c r="G23" s="65" t="s">
        <v>512</v>
      </c>
      <c r="H23" s="43" t="str">
        <f>Tablica1[[#This Row],[Godište]]&amp;""&amp;Tablica1[[#This Row],[Spol]]</f>
        <v>2005M</v>
      </c>
      <c r="I2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24" spans="1:9" x14ac:dyDescent="0.2">
      <c r="A24" s="63" t="s">
        <v>85</v>
      </c>
      <c r="B24" s="132">
        <v>2000</v>
      </c>
      <c r="C24" s="63" t="s">
        <v>7</v>
      </c>
      <c r="D24" s="118" t="s">
        <v>52</v>
      </c>
      <c r="E24" s="65" t="s">
        <v>288</v>
      </c>
      <c r="F24" s="65"/>
      <c r="G24" s="65" t="s">
        <v>337</v>
      </c>
      <c r="H24" s="66" t="str">
        <f>Tablica1[[#This Row],[Godište]]&amp;""&amp;Tablica1[[#This Row],[Spol]]</f>
        <v>2000M</v>
      </c>
      <c r="I24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5" spans="1:9" x14ac:dyDescent="0.2">
      <c r="A25" s="130" t="s">
        <v>127</v>
      </c>
      <c r="B25" s="133">
        <v>2005</v>
      </c>
      <c r="C25" s="70" t="s">
        <v>7</v>
      </c>
      <c r="D25" s="120" t="s">
        <v>24</v>
      </c>
      <c r="E25" s="65" t="s">
        <v>489</v>
      </c>
      <c r="F25" s="65"/>
      <c r="G25" s="65" t="s">
        <v>337</v>
      </c>
      <c r="H25" s="43" t="str">
        <f>Tablica1[[#This Row],[Godište]]&amp;""&amp;Tablica1[[#This Row],[Spol]]</f>
        <v>2005M</v>
      </c>
      <c r="I2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26" spans="1:9" x14ac:dyDescent="0.2">
      <c r="A26" s="63" t="s">
        <v>89</v>
      </c>
      <c r="B26" s="132">
        <v>2005</v>
      </c>
      <c r="C26" s="63" t="s">
        <v>7</v>
      </c>
      <c r="D26" s="118" t="s">
        <v>52</v>
      </c>
      <c r="E26" s="65" t="s">
        <v>307</v>
      </c>
      <c r="F26" s="65"/>
      <c r="G26" s="65" t="s">
        <v>344</v>
      </c>
      <c r="H26" s="43" t="str">
        <f>Tablica1[[#This Row],[Godište]]&amp;""&amp;Tablica1[[#This Row],[Spol]]</f>
        <v>2005M</v>
      </c>
      <c r="I2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27" spans="1:9" x14ac:dyDescent="0.2">
      <c r="A27" s="63" t="s">
        <v>176</v>
      </c>
      <c r="B27" s="134" t="s">
        <v>262</v>
      </c>
      <c r="C27" s="63" t="s">
        <v>7</v>
      </c>
      <c r="D27" s="118" t="s">
        <v>23</v>
      </c>
      <c r="E27" s="65" t="s">
        <v>405</v>
      </c>
      <c r="F27" s="65" t="s">
        <v>406</v>
      </c>
      <c r="G27" s="65" t="s">
        <v>407</v>
      </c>
      <c r="H27" s="43" t="str">
        <f>Tablica1[[#This Row],[Godište]]&amp;""&amp;Tablica1[[#This Row],[Spol]]</f>
        <v>2002M</v>
      </c>
      <c r="I2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28" spans="1:9" x14ac:dyDescent="0.2">
      <c r="A28" s="63" t="s">
        <v>172</v>
      </c>
      <c r="B28" s="134" t="s">
        <v>265</v>
      </c>
      <c r="C28" s="63" t="s">
        <v>7</v>
      </c>
      <c r="D28" s="120" t="s">
        <v>23</v>
      </c>
      <c r="E28" s="65" t="s">
        <v>393</v>
      </c>
      <c r="F28" s="65" t="s">
        <v>68</v>
      </c>
      <c r="G28" s="65" t="s">
        <v>394</v>
      </c>
      <c r="H28" s="43" t="str">
        <f>Tablica1[[#This Row],[Godište]]&amp;""&amp;Tablica1[[#This Row],[Spol]]</f>
        <v>2000M</v>
      </c>
      <c r="I2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29" spans="1:9" x14ac:dyDescent="0.2">
      <c r="A29" s="63" t="s">
        <v>395</v>
      </c>
      <c r="B29" s="134" t="s">
        <v>265</v>
      </c>
      <c r="C29" s="63" t="s">
        <v>7</v>
      </c>
      <c r="D29" s="120" t="s">
        <v>23</v>
      </c>
      <c r="E29" s="65" t="s">
        <v>396</v>
      </c>
      <c r="F29" s="65" t="s">
        <v>397</v>
      </c>
      <c r="G29" s="65" t="s">
        <v>398</v>
      </c>
      <c r="H29" s="43" t="str">
        <f>Tablica1[[#This Row],[Godište]]&amp;""&amp;Tablica1[[#This Row],[Spol]]</f>
        <v>2000M</v>
      </c>
      <c r="I2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30" spans="1:9" x14ac:dyDescent="0.2">
      <c r="A30" s="63" t="s">
        <v>583</v>
      </c>
      <c r="B30" s="132">
        <v>2003</v>
      </c>
      <c r="C30" s="63" t="s">
        <v>7</v>
      </c>
      <c r="D30" s="118" t="s">
        <v>52</v>
      </c>
      <c r="E30" s="65" t="s">
        <v>294</v>
      </c>
      <c r="F30" s="65"/>
      <c r="G30" s="65" t="s">
        <v>342</v>
      </c>
      <c r="H30" s="43" t="str">
        <f>Tablica1[[#This Row],[Godište]]&amp;""&amp;Tablica1[[#This Row],[Spol]]</f>
        <v>2003M</v>
      </c>
      <c r="I3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1" spans="1:9" x14ac:dyDescent="0.2">
      <c r="A31" s="63" t="s">
        <v>179</v>
      </c>
      <c r="B31" s="134" t="s">
        <v>191</v>
      </c>
      <c r="C31" s="63" t="s">
        <v>7</v>
      </c>
      <c r="D31" s="118" t="s">
        <v>23</v>
      </c>
      <c r="E31" s="65" t="s">
        <v>423</v>
      </c>
      <c r="F31" s="65" t="s">
        <v>424</v>
      </c>
      <c r="G31" s="65" t="s">
        <v>425</v>
      </c>
      <c r="H31" s="43" t="str">
        <f>Tablica1[[#This Row],[Godište]]&amp;""&amp;Tablica1[[#This Row],[Spol]]</f>
        <v>2005M</v>
      </c>
      <c r="I3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32" spans="1:9" x14ac:dyDescent="0.2">
      <c r="A32" s="63" t="s">
        <v>186</v>
      </c>
      <c r="B32" s="132" t="s">
        <v>191</v>
      </c>
      <c r="C32" s="63" t="s">
        <v>7</v>
      </c>
      <c r="D32" s="120" t="s">
        <v>24</v>
      </c>
      <c r="E32" s="65" t="s">
        <v>527</v>
      </c>
      <c r="F32" s="65"/>
      <c r="G32" s="65" t="s">
        <v>528</v>
      </c>
      <c r="H32" s="43" t="str">
        <f>Tablica1[[#This Row],[Godište]]&amp;""&amp;Tablica1[[#This Row],[Spol]]</f>
        <v>2005M</v>
      </c>
      <c r="I3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33" spans="1:9" x14ac:dyDescent="0.2">
      <c r="A33" s="130" t="s">
        <v>385</v>
      </c>
      <c r="B33" s="135" t="s">
        <v>381</v>
      </c>
      <c r="C33" s="70" t="s">
        <v>7</v>
      </c>
      <c r="D33" s="120" t="s">
        <v>23</v>
      </c>
      <c r="E33" s="65" t="s">
        <v>386</v>
      </c>
      <c r="F33" s="65" t="s">
        <v>387</v>
      </c>
      <c r="G33" s="65" t="s">
        <v>388</v>
      </c>
      <c r="H33" s="43" t="str">
        <f>Tablica1[[#This Row],[Godište]]&amp;""&amp;Tablica1[[#This Row],[Spol]]</f>
        <v>1999M</v>
      </c>
      <c r="I3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34" spans="1:9" x14ac:dyDescent="0.2">
      <c r="A34" s="63" t="s">
        <v>281</v>
      </c>
      <c r="B34" s="132">
        <v>2003</v>
      </c>
      <c r="C34" s="63" t="s">
        <v>7</v>
      </c>
      <c r="D34" s="118" t="s">
        <v>52</v>
      </c>
      <c r="E34" s="65" t="s">
        <v>201</v>
      </c>
      <c r="F34" s="65"/>
      <c r="G34" s="65" t="s">
        <v>343</v>
      </c>
      <c r="H34" s="43" t="str">
        <f>Tablica1[[#This Row],[Godište]]&amp;""&amp;Tablica1[[#This Row],[Spol]]</f>
        <v>2003M</v>
      </c>
      <c r="I3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5" spans="1:9" x14ac:dyDescent="0.2">
      <c r="A35" s="63" t="s">
        <v>93</v>
      </c>
      <c r="B35" s="132">
        <v>2006</v>
      </c>
      <c r="C35" s="63" t="s">
        <v>7</v>
      </c>
      <c r="D35" s="118" t="s">
        <v>52</v>
      </c>
      <c r="E35" s="65" t="s">
        <v>121</v>
      </c>
      <c r="F35" s="65"/>
      <c r="G35" s="65" t="s">
        <v>345</v>
      </c>
      <c r="H35" s="43" t="str">
        <f>Tablica1[[#This Row],[Godište]]&amp;""&amp;Tablica1[[#This Row],[Spol]]</f>
        <v>2006M</v>
      </c>
      <c r="I3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36" spans="1:9" x14ac:dyDescent="0.2">
      <c r="A36" s="63" t="s">
        <v>173</v>
      </c>
      <c r="B36" s="134" t="s">
        <v>265</v>
      </c>
      <c r="C36" s="63" t="s">
        <v>7</v>
      </c>
      <c r="D36" s="118" t="s">
        <v>23</v>
      </c>
      <c r="E36" s="65" t="s">
        <v>399</v>
      </c>
      <c r="F36" s="65"/>
      <c r="G36" s="65" t="s">
        <v>400</v>
      </c>
      <c r="H36" s="43" t="str">
        <f>Tablica1[[#This Row],[Godište]]&amp;""&amp;Tablica1[[#This Row],[Spol]]</f>
        <v>2000M</v>
      </c>
      <c r="I3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37" spans="1:9" x14ac:dyDescent="0.2">
      <c r="A37" s="63" t="s">
        <v>410</v>
      </c>
      <c r="B37" s="134" t="s">
        <v>262</v>
      </c>
      <c r="C37" s="63" t="s">
        <v>7</v>
      </c>
      <c r="D37" s="120" t="s">
        <v>23</v>
      </c>
      <c r="E37" s="65" t="s">
        <v>411</v>
      </c>
      <c r="F37" s="65"/>
      <c r="G37" s="65" t="s">
        <v>412</v>
      </c>
      <c r="H37" s="43" t="str">
        <f>Tablica1[[#This Row],[Godište]]&amp;""&amp;Tablica1[[#This Row],[Spol]]</f>
        <v>2002M</v>
      </c>
      <c r="I3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38" spans="1:9" x14ac:dyDescent="0.2">
      <c r="A38" s="70" t="s">
        <v>180</v>
      </c>
      <c r="B38" s="135" t="s">
        <v>191</v>
      </c>
      <c r="C38" s="70" t="s">
        <v>7</v>
      </c>
      <c r="D38" s="120" t="s">
        <v>23</v>
      </c>
      <c r="E38" s="65" t="s">
        <v>426</v>
      </c>
      <c r="F38" s="67"/>
      <c r="G38" s="65" t="s">
        <v>427</v>
      </c>
      <c r="H38" s="43" t="str">
        <f>Tablica1[[#This Row],[Godište]]&amp;""&amp;Tablica1[[#This Row],[Spol]]</f>
        <v>2005M</v>
      </c>
      <c r="I3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39" spans="1:9" x14ac:dyDescent="0.2">
      <c r="A39" s="63" t="s">
        <v>182</v>
      </c>
      <c r="B39" s="134" t="s">
        <v>202</v>
      </c>
      <c r="C39" s="68" t="s">
        <v>7</v>
      </c>
      <c r="D39" s="120" t="s">
        <v>23</v>
      </c>
      <c r="E39" s="65" t="s">
        <v>199</v>
      </c>
      <c r="F39" s="67" t="s">
        <v>406</v>
      </c>
      <c r="G39" s="65" t="s">
        <v>436</v>
      </c>
      <c r="H39" s="43" t="str">
        <f>Tablica1[[#This Row],[Godište]]&amp;""&amp;Tablica1[[#This Row],[Spol]]</f>
        <v>2006M</v>
      </c>
      <c r="I3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40" spans="1:9" x14ac:dyDescent="0.2">
      <c r="A40" s="63" t="s">
        <v>81</v>
      </c>
      <c r="B40" s="132">
        <v>2007</v>
      </c>
      <c r="C40" s="63" t="s">
        <v>7</v>
      </c>
      <c r="D40" s="118" t="s">
        <v>52</v>
      </c>
      <c r="E40" s="131" t="s">
        <v>310</v>
      </c>
      <c r="F40" s="131"/>
      <c r="G40" s="65" t="s">
        <v>346</v>
      </c>
      <c r="H40" s="43" t="str">
        <f>Tablica1[[#This Row],[Godište]]&amp;""&amp;Tablica1[[#This Row],[Spol]]</f>
        <v>2007M</v>
      </c>
      <c r="I4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41" spans="1:9" x14ac:dyDescent="0.2">
      <c r="A41" s="130" t="s">
        <v>183</v>
      </c>
      <c r="B41" s="135" t="s">
        <v>202</v>
      </c>
      <c r="C41" s="70" t="s">
        <v>7</v>
      </c>
      <c r="D41" s="120" t="s">
        <v>23</v>
      </c>
      <c r="E41" s="65" t="s">
        <v>437</v>
      </c>
      <c r="F41" s="67" t="s">
        <v>438</v>
      </c>
      <c r="G41" s="65" t="s">
        <v>439</v>
      </c>
      <c r="H41" s="43" t="str">
        <f>Tablica1[[#This Row],[Godište]]&amp;""&amp;Tablica1[[#This Row],[Spol]]</f>
        <v>2006M</v>
      </c>
      <c r="I4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42" spans="1:9" x14ac:dyDescent="0.2">
      <c r="A42" s="63" t="s">
        <v>429</v>
      </c>
      <c r="B42" s="134" t="s">
        <v>191</v>
      </c>
      <c r="C42" s="63" t="s">
        <v>7</v>
      </c>
      <c r="D42" s="120" t="s">
        <v>23</v>
      </c>
      <c r="E42" s="65" t="s">
        <v>430</v>
      </c>
      <c r="F42" s="65"/>
      <c r="G42" s="65" t="s">
        <v>431</v>
      </c>
      <c r="H42" s="43" t="str">
        <f>Tablica1[[#This Row],[Godište]]&amp;""&amp;Tablica1[[#This Row],[Spol]]</f>
        <v>2005M</v>
      </c>
      <c r="I4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43" spans="1:9" x14ac:dyDescent="0.2">
      <c r="A43" s="63" t="s">
        <v>561</v>
      </c>
      <c r="B43" s="132">
        <v>2006</v>
      </c>
      <c r="C43" s="63" t="s">
        <v>7</v>
      </c>
      <c r="D43" s="118" t="s">
        <v>26</v>
      </c>
      <c r="E43" s="65" t="s">
        <v>562</v>
      </c>
      <c r="F43" s="65"/>
      <c r="G43" s="65" t="s">
        <v>68</v>
      </c>
      <c r="H43" s="66" t="str">
        <f>Tablica1[[#This Row],[Godište]]&amp;""&amp;Tablica1[[#This Row],[Spol]]</f>
        <v>2006M</v>
      </c>
      <c r="I43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44" spans="1:9" x14ac:dyDescent="0.2">
      <c r="A44" s="63" t="s">
        <v>558</v>
      </c>
      <c r="B44" s="132">
        <v>2005</v>
      </c>
      <c r="C44" s="63" t="s">
        <v>7</v>
      </c>
      <c r="D44" s="118" t="s">
        <v>26</v>
      </c>
      <c r="E44" s="65" t="s">
        <v>77</v>
      </c>
      <c r="F44" s="65"/>
      <c r="G44" s="65" t="s">
        <v>68</v>
      </c>
      <c r="H44" s="66" t="str">
        <f>Tablica1[[#This Row],[Godište]]&amp;""&amp;Tablica1[[#This Row],[Spol]]</f>
        <v>2005M</v>
      </c>
      <c r="I44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45" spans="1:9" x14ac:dyDescent="0.2">
      <c r="A45" s="63" t="s">
        <v>564</v>
      </c>
      <c r="B45" s="132">
        <v>2005</v>
      </c>
      <c r="C45" s="63" t="s">
        <v>7</v>
      </c>
      <c r="D45" s="118" t="s">
        <v>26</v>
      </c>
      <c r="E45" s="65" t="s">
        <v>77</v>
      </c>
      <c r="F45" s="65"/>
      <c r="G45" s="65" t="s">
        <v>68</v>
      </c>
      <c r="H45" s="66" t="str">
        <f>Tablica1[[#This Row],[Godište]]&amp;""&amp;Tablica1[[#This Row],[Spol]]</f>
        <v>2005M</v>
      </c>
      <c r="I45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46" spans="1:9" x14ac:dyDescent="0.2">
      <c r="A46" s="63" t="s">
        <v>78</v>
      </c>
      <c r="B46" s="132">
        <v>2005</v>
      </c>
      <c r="C46" s="63" t="s">
        <v>7</v>
      </c>
      <c r="D46" s="120" t="s">
        <v>25</v>
      </c>
      <c r="E46" s="65" t="s">
        <v>120</v>
      </c>
      <c r="F46" s="67"/>
      <c r="G46" s="65" t="s">
        <v>68</v>
      </c>
      <c r="H46" s="43" t="str">
        <f>Tablica1[[#This Row],[Godište]]&amp;""&amp;Tablica1[[#This Row],[Spol]]</f>
        <v>2005M</v>
      </c>
      <c r="I4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47" spans="1:9" x14ac:dyDescent="0.2">
      <c r="A47" s="63" t="s">
        <v>79</v>
      </c>
      <c r="B47" s="132">
        <v>2006</v>
      </c>
      <c r="C47" s="63" t="s">
        <v>7</v>
      </c>
      <c r="D47" s="118" t="s">
        <v>25</v>
      </c>
      <c r="E47" s="65" t="s">
        <v>119</v>
      </c>
      <c r="F47" s="67"/>
      <c r="G47" s="65" t="s">
        <v>68</v>
      </c>
      <c r="H47" s="43" t="str">
        <f>Tablica1[[#This Row],[Godište]]&amp;""&amp;Tablica1[[#This Row],[Spol]]</f>
        <v>2006M</v>
      </c>
      <c r="I4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48" spans="1:9" x14ac:dyDescent="0.2">
      <c r="A48" s="63" t="s">
        <v>73</v>
      </c>
      <c r="B48" s="132">
        <v>2001</v>
      </c>
      <c r="C48" s="63" t="s">
        <v>7</v>
      </c>
      <c r="D48" s="118" t="s">
        <v>25</v>
      </c>
      <c r="E48" s="65" t="s">
        <v>256</v>
      </c>
      <c r="F48" s="65"/>
      <c r="G48" s="65" t="s">
        <v>68</v>
      </c>
      <c r="H48" s="43" t="str">
        <f>Tablica1[[#This Row],[Godište]]&amp;""&amp;Tablica1[[#This Row],[Spol]]</f>
        <v>2001M</v>
      </c>
      <c r="I4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49" spans="1:9" x14ac:dyDescent="0.2">
      <c r="A49" s="63" t="s">
        <v>574</v>
      </c>
      <c r="B49" s="132">
        <v>2002</v>
      </c>
      <c r="C49" s="63" t="s">
        <v>7</v>
      </c>
      <c r="D49" s="118" t="s">
        <v>52</v>
      </c>
      <c r="E49" s="65" t="s">
        <v>296</v>
      </c>
      <c r="F49" s="65" t="s">
        <v>324</v>
      </c>
      <c r="G49" s="65"/>
      <c r="H49" s="43" t="str">
        <f>Tablica1[[#This Row],[Godište]]&amp;""&amp;Tablica1[[#This Row],[Spol]]</f>
        <v>2002M</v>
      </c>
      <c r="I4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0" spans="1:9" x14ac:dyDescent="0.2">
      <c r="A50" s="63" t="s">
        <v>578</v>
      </c>
      <c r="B50" s="132">
        <v>2002</v>
      </c>
      <c r="C50" s="63" t="s">
        <v>7</v>
      </c>
      <c r="D50" s="118" t="s">
        <v>52</v>
      </c>
      <c r="E50" s="65" t="s">
        <v>300</v>
      </c>
      <c r="F50" s="65" t="s">
        <v>327</v>
      </c>
      <c r="G50" s="65"/>
      <c r="H50" s="43" t="str">
        <f>Tablica1[[#This Row],[Godište]]&amp;""&amp;Tablica1[[#This Row],[Spol]]</f>
        <v>2002M</v>
      </c>
      <c r="I5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1" spans="1:9" x14ac:dyDescent="0.2">
      <c r="A51" s="70" t="s">
        <v>580</v>
      </c>
      <c r="B51" s="133">
        <v>2001</v>
      </c>
      <c r="C51" s="70" t="s">
        <v>7</v>
      </c>
      <c r="D51" s="118" t="s">
        <v>52</v>
      </c>
      <c r="E51" s="65" t="s">
        <v>302</v>
      </c>
      <c r="F51" s="67" t="s">
        <v>328</v>
      </c>
      <c r="G51" s="65"/>
      <c r="H51" s="43" t="str">
        <f>Tablica1[[#This Row],[Godište]]&amp;""&amp;Tablica1[[#This Row],[Spol]]</f>
        <v>2001M</v>
      </c>
      <c r="I5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52" spans="1:9" x14ac:dyDescent="0.2">
      <c r="A52" s="63" t="s">
        <v>577</v>
      </c>
      <c r="B52" s="132">
        <v>2002</v>
      </c>
      <c r="C52" s="63" t="s">
        <v>7</v>
      </c>
      <c r="D52" s="118" t="s">
        <v>52</v>
      </c>
      <c r="E52" s="65" t="s">
        <v>299</v>
      </c>
      <c r="F52" s="65" t="s">
        <v>326</v>
      </c>
      <c r="G52" s="65"/>
      <c r="H52" s="43" t="str">
        <f>Tablica1[[#This Row],[Godište]]&amp;""&amp;Tablica1[[#This Row],[Spol]]</f>
        <v>2002M</v>
      </c>
      <c r="I5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3" spans="1:9" x14ac:dyDescent="0.2">
      <c r="A53" s="63" t="s">
        <v>582</v>
      </c>
      <c r="B53" s="132">
        <v>1999</v>
      </c>
      <c r="C53" s="63" t="s">
        <v>7</v>
      </c>
      <c r="D53" s="118" t="s">
        <v>52</v>
      </c>
      <c r="E53" s="65" t="s">
        <v>250</v>
      </c>
      <c r="F53" s="67" t="s">
        <v>322</v>
      </c>
      <c r="G53" s="65"/>
      <c r="H53" s="43" t="str">
        <f>Tablica1[[#This Row],[Godište]]&amp;""&amp;Tablica1[[#This Row],[Spol]]</f>
        <v>1999M</v>
      </c>
      <c r="I5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54" spans="1:9" x14ac:dyDescent="0.2">
      <c r="A54" s="63" t="s">
        <v>571</v>
      </c>
      <c r="B54" s="132">
        <v>2003</v>
      </c>
      <c r="C54" s="63" t="s">
        <v>7</v>
      </c>
      <c r="D54" s="118" t="s">
        <v>52</v>
      </c>
      <c r="E54" s="65" t="s">
        <v>292</v>
      </c>
      <c r="F54" s="67" t="s">
        <v>322</v>
      </c>
      <c r="G54" s="65"/>
      <c r="H54" s="43" t="str">
        <f>Tablica1[[#This Row],[Godište]]&amp;""&amp;Tablica1[[#This Row],[Spol]]</f>
        <v>2003M</v>
      </c>
      <c r="I5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5" spans="1:9" x14ac:dyDescent="0.2">
      <c r="A55" s="63" t="s">
        <v>581</v>
      </c>
      <c r="B55" s="132">
        <v>2001</v>
      </c>
      <c r="C55" s="68" t="s">
        <v>7</v>
      </c>
      <c r="D55" s="118" t="s">
        <v>52</v>
      </c>
      <c r="E55" s="65" t="s">
        <v>303</v>
      </c>
      <c r="F55" s="67" t="s">
        <v>325</v>
      </c>
      <c r="G55" s="65"/>
      <c r="H55" s="43" t="str">
        <f>Tablica1[[#This Row],[Godište]]&amp;""&amp;Tablica1[[#This Row],[Spol]]</f>
        <v>2001M</v>
      </c>
      <c r="I5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56" spans="1:9" x14ac:dyDescent="0.2">
      <c r="A56" s="63" t="s">
        <v>575</v>
      </c>
      <c r="B56" s="132">
        <v>2004</v>
      </c>
      <c r="C56" s="63" t="s">
        <v>7</v>
      </c>
      <c r="D56" s="118" t="s">
        <v>52</v>
      </c>
      <c r="E56" s="65" t="s">
        <v>297</v>
      </c>
      <c r="F56" s="67" t="s">
        <v>325</v>
      </c>
      <c r="G56" s="65"/>
      <c r="H56" s="43" t="str">
        <f>Tablica1[[#This Row],[Godište]]&amp;""&amp;Tablica1[[#This Row],[Spol]]</f>
        <v>2004M</v>
      </c>
      <c r="I5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7" spans="1:9" x14ac:dyDescent="0.2">
      <c r="A57" s="70" t="s">
        <v>279</v>
      </c>
      <c r="B57" s="133">
        <v>2002</v>
      </c>
      <c r="C57" s="70" t="s">
        <v>7</v>
      </c>
      <c r="D57" s="118" t="s">
        <v>52</v>
      </c>
      <c r="E57" s="67" t="s">
        <v>289</v>
      </c>
      <c r="F57" s="67" t="s">
        <v>311</v>
      </c>
      <c r="G57" s="65"/>
      <c r="H57" s="43" t="str">
        <f>Tablica1[[#This Row],[Godište]]&amp;""&amp;Tablica1[[#This Row],[Spol]]</f>
        <v>2002M</v>
      </c>
      <c r="I5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58" spans="1:9" x14ac:dyDescent="0.2">
      <c r="A58" s="63" t="s">
        <v>88</v>
      </c>
      <c r="B58" s="132">
        <v>2005</v>
      </c>
      <c r="C58" s="63" t="s">
        <v>7</v>
      </c>
      <c r="D58" s="118" t="s">
        <v>52</v>
      </c>
      <c r="E58" s="65" t="s">
        <v>305</v>
      </c>
      <c r="F58" s="67" t="s">
        <v>331</v>
      </c>
      <c r="G58" s="65"/>
      <c r="H58" s="43" t="str">
        <f>Tablica1[[#This Row],[Godište]]&amp;""&amp;Tablica1[[#This Row],[Spol]]</f>
        <v>2005M</v>
      </c>
      <c r="I5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59" spans="1:9" x14ac:dyDescent="0.2">
      <c r="A59" s="71" t="s">
        <v>92</v>
      </c>
      <c r="B59" s="132">
        <v>2005</v>
      </c>
      <c r="C59" s="63" t="s">
        <v>7</v>
      </c>
      <c r="D59" s="118" t="s">
        <v>52</v>
      </c>
      <c r="E59" s="65" t="s">
        <v>98</v>
      </c>
      <c r="F59" s="67" t="s">
        <v>330</v>
      </c>
      <c r="G59" s="65"/>
      <c r="H59" s="43" t="str">
        <f>Tablica1[[#This Row],[Godište]]&amp;""&amp;Tablica1[[#This Row],[Spol]]</f>
        <v>2005M</v>
      </c>
      <c r="I5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60" spans="1:9" x14ac:dyDescent="0.2">
      <c r="A60" s="63" t="s">
        <v>283</v>
      </c>
      <c r="B60" s="132">
        <v>2005</v>
      </c>
      <c r="C60" s="63" t="s">
        <v>7</v>
      </c>
      <c r="D60" s="118" t="s">
        <v>52</v>
      </c>
      <c r="E60" s="65" t="s">
        <v>306</v>
      </c>
      <c r="F60" s="65" t="s">
        <v>332</v>
      </c>
      <c r="G60" s="65"/>
      <c r="H60" s="43" t="str">
        <f>Tablica1[[#This Row],[Godište]]&amp;""&amp;Tablica1[[#This Row],[Spol]]</f>
        <v>2005M</v>
      </c>
      <c r="I6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61" spans="1:9" x14ac:dyDescent="0.2">
      <c r="A61" s="63" t="s">
        <v>282</v>
      </c>
      <c r="B61" s="132">
        <v>2003</v>
      </c>
      <c r="C61" s="63" t="s">
        <v>7</v>
      </c>
      <c r="D61" s="118" t="s">
        <v>52</v>
      </c>
      <c r="E61" s="65" t="s">
        <v>304</v>
      </c>
      <c r="F61" s="67" t="s">
        <v>329</v>
      </c>
      <c r="G61" s="65"/>
      <c r="H61" s="43" t="str">
        <f>Tablica1[[#This Row],[Godište]]&amp;""&amp;Tablica1[[#This Row],[Spol]]</f>
        <v>2003M</v>
      </c>
      <c r="I6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62" spans="1:9" x14ac:dyDescent="0.2">
      <c r="A62" s="63" t="s">
        <v>103</v>
      </c>
      <c r="B62" s="132">
        <v>2002</v>
      </c>
      <c r="C62" s="63" t="s">
        <v>7</v>
      </c>
      <c r="D62" s="118" t="s">
        <v>52</v>
      </c>
      <c r="E62" s="65" t="s">
        <v>294</v>
      </c>
      <c r="F62" s="67" t="s">
        <v>323</v>
      </c>
      <c r="G62" s="65"/>
      <c r="H62" s="43" t="str">
        <f>Tablica1[[#This Row],[Godište]]&amp;""&amp;Tablica1[[#This Row],[Spol]]</f>
        <v>2002M</v>
      </c>
      <c r="I6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63" spans="1:9" x14ac:dyDescent="0.2">
      <c r="A63" s="63" t="s">
        <v>95</v>
      </c>
      <c r="B63" s="132">
        <v>2006</v>
      </c>
      <c r="C63" s="63" t="s">
        <v>7</v>
      </c>
      <c r="D63" s="118" t="s">
        <v>52</v>
      </c>
      <c r="E63" s="65" t="s">
        <v>308</v>
      </c>
      <c r="F63" s="65" t="s">
        <v>323</v>
      </c>
      <c r="G63" s="65"/>
      <c r="H63" s="43" t="str">
        <f>Tablica1[[#This Row],[Godište]]&amp;""&amp;Tablica1[[#This Row],[Spol]]</f>
        <v>2006M</v>
      </c>
      <c r="I6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4" spans="1:9" x14ac:dyDescent="0.2">
      <c r="A64" s="63" t="s">
        <v>284</v>
      </c>
      <c r="B64" s="132">
        <v>2006</v>
      </c>
      <c r="C64" s="63" t="s">
        <v>7</v>
      </c>
      <c r="D64" s="118" t="s">
        <v>52</v>
      </c>
      <c r="E64" s="67" t="s">
        <v>117</v>
      </c>
      <c r="F64" s="67" t="s">
        <v>334</v>
      </c>
      <c r="G64" s="65"/>
      <c r="H64" s="43" t="str">
        <f>Tablica1[[#This Row],[Godište]]&amp;""&amp;Tablica1[[#This Row],[Spol]]</f>
        <v>2006M</v>
      </c>
      <c r="I6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65" spans="1:9" x14ac:dyDescent="0.2">
      <c r="A65" s="63" t="s">
        <v>271</v>
      </c>
      <c r="B65" s="132" t="s">
        <v>265</v>
      </c>
      <c r="C65" s="63" t="s">
        <v>7</v>
      </c>
      <c r="D65" s="118" t="s">
        <v>226</v>
      </c>
      <c r="E65" s="65" t="s">
        <v>317</v>
      </c>
      <c r="F65" s="67" t="s">
        <v>604</v>
      </c>
      <c r="G65" s="65"/>
      <c r="H65" s="43" t="str">
        <f>Tablica1[[#This Row],[Godište]]&amp;""&amp;Tablica1[[#This Row],[Spol]]</f>
        <v>2000M</v>
      </c>
      <c r="I6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66" spans="1:9" x14ac:dyDescent="0.2">
      <c r="A66" s="63" t="s">
        <v>268</v>
      </c>
      <c r="B66" s="132" t="s">
        <v>265</v>
      </c>
      <c r="C66" s="63" t="s">
        <v>7</v>
      </c>
      <c r="D66" s="118" t="s">
        <v>226</v>
      </c>
      <c r="E66" s="65" t="s">
        <v>315</v>
      </c>
      <c r="F66" s="67" t="s">
        <v>596</v>
      </c>
      <c r="G66" s="65"/>
      <c r="H66" s="43" t="str">
        <f>Tablica1[[#This Row],[Godište]]&amp;""&amp;Tablica1[[#This Row],[Spol]]</f>
        <v>2000M</v>
      </c>
      <c r="I6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67" spans="1:9" x14ac:dyDescent="0.2">
      <c r="A67" s="63" t="s">
        <v>269</v>
      </c>
      <c r="B67" s="132" t="s">
        <v>270</v>
      </c>
      <c r="C67" s="63" t="s">
        <v>7</v>
      </c>
      <c r="D67" s="118" t="s">
        <v>226</v>
      </c>
      <c r="E67" s="65" t="s">
        <v>316</v>
      </c>
      <c r="F67" s="67" t="s">
        <v>597</v>
      </c>
      <c r="G67" s="65"/>
      <c r="H67" s="43" t="str">
        <f>Tablica1[[#This Row],[Godište]]&amp;""&amp;Tablica1[[#This Row],[Spol]]</f>
        <v>2001M</v>
      </c>
      <c r="I6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68" spans="1:9" x14ac:dyDescent="0.2">
      <c r="A68" s="63" t="s">
        <v>272</v>
      </c>
      <c r="B68" s="132" t="s">
        <v>273</v>
      </c>
      <c r="C68" s="63" t="s">
        <v>7</v>
      </c>
      <c r="D68" s="118" t="s">
        <v>226</v>
      </c>
      <c r="E68" s="65" t="s">
        <v>318</v>
      </c>
      <c r="F68" s="67" t="s">
        <v>598</v>
      </c>
      <c r="G68" s="65"/>
      <c r="H68" s="43" t="str">
        <f>Tablica1[[#This Row],[Godište]]&amp;""&amp;Tablica1[[#This Row],[Spol]]</f>
        <v>2003M</v>
      </c>
      <c r="I6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69" spans="1:9" x14ac:dyDescent="0.2">
      <c r="A69" s="63" t="s">
        <v>556</v>
      </c>
      <c r="B69" s="132">
        <v>2000</v>
      </c>
      <c r="C69" s="63" t="s">
        <v>7</v>
      </c>
      <c r="D69" s="118" t="s">
        <v>26</v>
      </c>
      <c r="E69" s="65" t="s">
        <v>557</v>
      </c>
      <c r="F69" s="65" t="s">
        <v>599</v>
      </c>
      <c r="G69" s="65"/>
      <c r="H69" s="66" t="str">
        <f>Tablica1[[#This Row],[Godište]]&amp;""&amp;Tablica1[[#This Row],[Spol]]</f>
        <v>2000M</v>
      </c>
      <c r="I69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70" spans="1:9" x14ac:dyDescent="0.2">
      <c r="A70" s="70" t="s">
        <v>276</v>
      </c>
      <c r="B70" s="133" t="s">
        <v>190</v>
      </c>
      <c r="C70" s="70" t="s">
        <v>7</v>
      </c>
      <c r="D70" s="120" t="s">
        <v>226</v>
      </c>
      <c r="E70" s="65" t="s">
        <v>321</v>
      </c>
      <c r="F70" s="67" t="s">
        <v>601</v>
      </c>
      <c r="G70" s="65"/>
      <c r="H70" s="43" t="str">
        <f>Tablica1[[#This Row],[Godište]]&amp;""&amp;Tablica1[[#This Row],[Spol]]</f>
        <v>2004M</v>
      </c>
      <c r="I7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71" spans="1:9" x14ac:dyDescent="0.2">
      <c r="A71" s="63" t="s">
        <v>563</v>
      </c>
      <c r="B71" s="132">
        <v>2000</v>
      </c>
      <c r="C71" s="63" t="s">
        <v>7</v>
      </c>
      <c r="D71" s="118" t="s">
        <v>26</v>
      </c>
      <c r="E71" s="65" t="s">
        <v>203</v>
      </c>
      <c r="F71" s="65" t="s">
        <v>603</v>
      </c>
      <c r="G71" s="65"/>
      <c r="H71" s="66" t="str">
        <f>Tablica1[[#This Row],[Godište]]&amp;""&amp;Tablica1[[#This Row],[Spol]]</f>
        <v>2000M</v>
      </c>
      <c r="I71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72" spans="1:9" x14ac:dyDescent="0.2">
      <c r="A72" s="70" t="s">
        <v>84</v>
      </c>
      <c r="B72" s="133">
        <v>2006</v>
      </c>
      <c r="C72" s="70" t="s">
        <v>7</v>
      </c>
      <c r="D72" s="118" t="s">
        <v>52</v>
      </c>
      <c r="E72" s="65" t="s">
        <v>118</v>
      </c>
      <c r="F72" s="67" t="s">
        <v>335</v>
      </c>
      <c r="G72" s="65"/>
      <c r="H72" s="43" t="str">
        <f>Tablica1[[#This Row],[Godište]]&amp;""&amp;Tablica1[[#This Row],[Spol]]</f>
        <v>2006M</v>
      </c>
      <c r="I7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73" spans="1:9" x14ac:dyDescent="0.2">
      <c r="A73" s="70" t="s">
        <v>80</v>
      </c>
      <c r="B73" s="133">
        <v>2008</v>
      </c>
      <c r="C73" s="70" t="s">
        <v>7</v>
      </c>
      <c r="D73" s="118" t="s">
        <v>52</v>
      </c>
      <c r="E73" s="65" t="s">
        <v>119</v>
      </c>
      <c r="F73" s="67" t="s">
        <v>335</v>
      </c>
      <c r="G73" s="65"/>
      <c r="H73" s="43" t="str">
        <f>Tablica1[[#This Row],[Godište]]&amp;""&amp;Tablica1[[#This Row],[Spol]]</f>
        <v>2008M</v>
      </c>
      <c r="I7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74" spans="1:9" x14ac:dyDescent="0.2">
      <c r="A74" s="63" t="s">
        <v>521</v>
      </c>
      <c r="B74" s="132" t="s">
        <v>191</v>
      </c>
      <c r="C74" s="63" t="s">
        <v>7</v>
      </c>
      <c r="D74" s="118" t="s">
        <v>24</v>
      </c>
      <c r="E74" s="65" t="s">
        <v>522</v>
      </c>
      <c r="F74" s="65" t="s">
        <v>523</v>
      </c>
      <c r="G74" s="65"/>
      <c r="H74" s="43" t="str">
        <f>Tablica1[[#This Row],[Godište]]&amp;""&amp;Tablica1[[#This Row],[Spol]]</f>
        <v>2005M</v>
      </c>
      <c r="I7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75" spans="1:9" x14ac:dyDescent="0.2">
      <c r="A75" s="63" t="s">
        <v>130</v>
      </c>
      <c r="B75" s="132">
        <v>2005</v>
      </c>
      <c r="C75" s="68" t="s">
        <v>7</v>
      </c>
      <c r="D75" s="120" t="s">
        <v>24</v>
      </c>
      <c r="E75" s="65" t="s">
        <v>494</v>
      </c>
      <c r="F75" s="67" t="s">
        <v>495</v>
      </c>
      <c r="G75" s="65"/>
      <c r="H75" s="43" t="str">
        <f>Tablica1[[#This Row],[Godište]]&amp;""&amp;Tablica1[[#This Row],[Spol]]</f>
        <v>2005M</v>
      </c>
      <c r="I7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76" spans="1:9" x14ac:dyDescent="0.2">
      <c r="A76" s="63" t="s">
        <v>90</v>
      </c>
      <c r="B76" s="132">
        <v>2006</v>
      </c>
      <c r="C76" s="63" t="s">
        <v>7</v>
      </c>
      <c r="D76" s="118" t="s">
        <v>52</v>
      </c>
      <c r="E76" s="65" t="s">
        <v>117</v>
      </c>
      <c r="F76" s="65" t="s">
        <v>333</v>
      </c>
      <c r="G76" s="65"/>
      <c r="H76" s="43" t="str">
        <f>Tablica1[[#This Row],[Godište]]&amp;""&amp;Tablica1[[#This Row],[Spol]]</f>
        <v>2006M</v>
      </c>
      <c r="I7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77" spans="1:9" x14ac:dyDescent="0.2">
      <c r="A77" s="63" t="s">
        <v>96</v>
      </c>
      <c r="B77" s="132">
        <v>2006</v>
      </c>
      <c r="C77" s="63" t="s">
        <v>7</v>
      </c>
      <c r="D77" s="118" t="s">
        <v>52</v>
      </c>
      <c r="E77" s="65" t="s">
        <v>117</v>
      </c>
      <c r="F77" s="65" t="s">
        <v>333</v>
      </c>
      <c r="G77" s="65"/>
      <c r="H77" s="43" t="str">
        <f>Tablica1[[#This Row],[Godište]]&amp;""&amp;Tablica1[[#This Row],[Spol]]</f>
        <v>2006M</v>
      </c>
      <c r="I7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78" spans="1:9" x14ac:dyDescent="0.2">
      <c r="A78" s="63" t="s">
        <v>91</v>
      </c>
      <c r="B78" s="132">
        <v>2005</v>
      </c>
      <c r="C78" s="63" t="s">
        <v>7</v>
      </c>
      <c r="D78" s="118" t="s">
        <v>52</v>
      </c>
      <c r="E78" s="65" t="s">
        <v>309</v>
      </c>
      <c r="F78" s="67" t="s">
        <v>333</v>
      </c>
      <c r="G78" s="65"/>
      <c r="H78" s="43" t="str">
        <f>Tablica1[[#This Row],[Godište]]&amp;""&amp;Tablica1[[#This Row],[Spol]]</f>
        <v>2005M</v>
      </c>
      <c r="I7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79" spans="1:9" x14ac:dyDescent="0.2">
      <c r="A79" s="70" t="s">
        <v>82</v>
      </c>
      <c r="B79" s="133">
        <v>2008</v>
      </c>
      <c r="C79" s="70" t="s">
        <v>7</v>
      </c>
      <c r="D79" s="118" t="s">
        <v>52</v>
      </c>
      <c r="E79" s="65" t="s">
        <v>309</v>
      </c>
      <c r="F79" s="65" t="s">
        <v>333</v>
      </c>
      <c r="G79" s="65"/>
      <c r="H79" s="43" t="str">
        <f>Tablica1[[#This Row],[Godište]]&amp;""&amp;Tablica1[[#This Row],[Spol]]</f>
        <v>2008M</v>
      </c>
      <c r="I7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80" spans="1:9" x14ac:dyDescent="0.2">
      <c r="A80" s="63" t="s">
        <v>94</v>
      </c>
      <c r="B80" s="132">
        <v>2006</v>
      </c>
      <c r="C80" s="63" t="s">
        <v>7</v>
      </c>
      <c r="D80" s="118" t="s">
        <v>52</v>
      </c>
      <c r="E80" s="65" t="s">
        <v>97</v>
      </c>
      <c r="F80" s="65" t="s">
        <v>100</v>
      </c>
      <c r="G80" s="65"/>
      <c r="H80" s="43" t="str">
        <f>Tablica1[[#This Row],[Godište]]&amp;""&amp;Tablica1[[#This Row],[Spol]]</f>
        <v>2006M</v>
      </c>
      <c r="I8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81" spans="1:9" x14ac:dyDescent="0.2">
      <c r="A81" s="130" t="s">
        <v>133</v>
      </c>
      <c r="B81" s="133">
        <v>2009</v>
      </c>
      <c r="C81" s="70" t="s">
        <v>7</v>
      </c>
      <c r="D81" s="120" t="s">
        <v>24</v>
      </c>
      <c r="E81" s="65" t="s">
        <v>498</v>
      </c>
      <c r="F81" s="67" t="s">
        <v>499</v>
      </c>
      <c r="G81" s="65"/>
      <c r="H81" s="43" t="str">
        <f>Tablica1[[#This Row],[Godište]]&amp;""&amp;Tablica1[[#This Row],[Spol]]</f>
        <v>2009M</v>
      </c>
      <c r="I8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82" spans="1:9" x14ac:dyDescent="0.2">
      <c r="A82" s="63" t="s">
        <v>83</v>
      </c>
      <c r="B82" s="132">
        <v>2006</v>
      </c>
      <c r="C82" s="63" t="s">
        <v>7</v>
      </c>
      <c r="D82" s="118" t="s">
        <v>52</v>
      </c>
      <c r="E82" s="65" t="s">
        <v>116</v>
      </c>
      <c r="F82" s="65" t="s">
        <v>70</v>
      </c>
      <c r="G82" s="65"/>
      <c r="H82" s="43" t="str">
        <f>Tablica1[[#This Row],[Godište]]&amp;""&amp;Tablica1[[#This Row],[Spol]]</f>
        <v>2006M</v>
      </c>
      <c r="I8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83" spans="1:9" x14ac:dyDescent="0.2">
      <c r="A83" s="70" t="s">
        <v>129</v>
      </c>
      <c r="B83" s="133">
        <v>2008</v>
      </c>
      <c r="C83" s="70" t="s">
        <v>7</v>
      </c>
      <c r="D83" s="120" t="s">
        <v>24</v>
      </c>
      <c r="E83" s="65" t="s">
        <v>492</v>
      </c>
      <c r="F83" s="65" t="s">
        <v>493</v>
      </c>
      <c r="G83" s="65"/>
      <c r="H83" s="43" t="str">
        <f>Tablica1[[#This Row],[Godište]]&amp;""&amp;Tablica1[[#This Row],[Spol]]</f>
        <v>2008M</v>
      </c>
      <c r="I8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84" spans="1:9" x14ac:dyDescent="0.2">
      <c r="A84" s="70" t="s">
        <v>285</v>
      </c>
      <c r="B84" s="133">
        <v>2007</v>
      </c>
      <c r="C84" s="70" t="s">
        <v>7</v>
      </c>
      <c r="D84" s="118" t="s">
        <v>52</v>
      </c>
      <c r="E84" s="65" t="s">
        <v>99</v>
      </c>
      <c r="F84" s="67" t="s">
        <v>98</v>
      </c>
      <c r="G84" s="65"/>
      <c r="H84" s="43" t="str">
        <f>Tablica1[[#This Row],[Godište]]&amp;""&amp;Tablica1[[#This Row],[Spol]]</f>
        <v>2007M</v>
      </c>
      <c r="I8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85" spans="1:9" x14ac:dyDescent="0.2">
      <c r="A85" s="63" t="s">
        <v>122</v>
      </c>
      <c r="B85" s="132">
        <v>1999</v>
      </c>
      <c r="C85" s="63" t="s">
        <v>7</v>
      </c>
      <c r="D85" s="69" t="s">
        <v>24</v>
      </c>
      <c r="E85" s="65" t="s">
        <v>480</v>
      </c>
      <c r="F85" s="65" t="s">
        <v>481</v>
      </c>
      <c r="G85" s="65"/>
      <c r="H85" s="43" t="str">
        <f>Tablica1[[#This Row],[Godište]]&amp;""&amp;Tablica1[[#This Row],[Spol]]</f>
        <v>1999M</v>
      </c>
      <c r="I8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86" spans="1:9" x14ac:dyDescent="0.2">
      <c r="A86" s="63" t="s">
        <v>69</v>
      </c>
      <c r="B86" s="132">
        <v>1998</v>
      </c>
      <c r="C86" s="63" t="s">
        <v>7</v>
      </c>
      <c r="D86" s="64" t="s">
        <v>25</v>
      </c>
      <c r="E86" s="65" t="s">
        <v>250</v>
      </c>
      <c r="F86" s="65" t="s">
        <v>251</v>
      </c>
      <c r="G86" s="65"/>
      <c r="H86" s="43" t="str">
        <f>Tablica1[[#This Row],[Godište]]&amp;""&amp;Tablica1[[#This Row],[Spol]]</f>
        <v>1998M</v>
      </c>
      <c r="I8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87" spans="1:9" x14ac:dyDescent="0.2">
      <c r="A87" s="63" t="s">
        <v>75</v>
      </c>
      <c r="B87" s="132">
        <v>2002</v>
      </c>
      <c r="C87" s="63" t="s">
        <v>7</v>
      </c>
      <c r="D87" s="69" t="s">
        <v>25</v>
      </c>
      <c r="E87" s="65" t="s">
        <v>258</v>
      </c>
      <c r="F87" s="65" t="s">
        <v>259</v>
      </c>
      <c r="G87" s="65"/>
      <c r="H87" s="43" t="str">
        <f>Tablica1[[#This Row],[Godište]]&amp;""&amp;Tablica1[[#This Row],[Spol]]</f>
        <v>2002M</v>
      </c>
      <c r="I8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88" spans="1:9" x14ac:dyDescent="0.2">
      <c r="A88" s="63" t="s">
        <v>76</v>
      </c>
      <c r="B88" s="132">
        <v>2004</v>
      </c>
      <c r="C88" s="63" t="s">
        <v>7</v>
      </c>
      <c r="D88" s="69" t="s">
        <v>25</v>
      </c>
      <c r="E88" s="65" t="s">
        <v>101</v>
      </c>
      <c r="F88" s="67" t="s">
        <v>260</v>
      </c>
      <c r="G88" s="65"/>
      <c r="H88" s="43" t="str">
        <f>Tablica1[[#This Row],[Godište]]&amp;""&amp;Tablica1[[#This Row],[Spol]]</f>
        <v>2004M</v>
      </c>
      <c r="I8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89" spans="1:9" x14ac:dyDescent="0.2">
      <c r="A89" s="63" t="s">
        <v>138</v>
      </c>
      <c r="B89" s="132">
        <v>2001</v>
      </c>
      <c r="C89" s="63" t="s">
        <v>7</v>
      </c>
      <c r="D89" s="64" t="s">
        <v>24</v>
      </c>
      <c r="E89" s="65" t="s">
        <v>507</v>
      </c>
      <c r="F89" s="65" t="s">
        <v>508</v>
      </c>
      <c r="G89" s="65"/>
      <c r="H89" s="43" t="str">
        <f>Tablica1[[#This Row],[Godište]]&amp;""&amp;Tablica1[[#This Row],[Spol]]</f>
        <v>2001M</v>
      </c>
      <c r="I8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90" spans="1:9" x14ac:dyDescent="0.2">
      <c r="A90" s="70" t="s">
        <v>137</v>
      </c>
      <c r="B90" s="133">
        <v>2005</v>
      </c>
      <c r="C90" s="70" t="s">
        <v>7</v>
      </c>
      <c r="D90" s="69" t="s">
        <v>24</v>
      </c>
      <c r="E90" s="67" t="s">
        <v>503</v>
      </c>
      <c r="F90" s="67" t="s">
        <v>504</v>
      </c>
      <c r="G90" s="65"/>
      <c r="H90" s="43" t="str">
        <f>Tablica1[[#This Row],[Godište]]&amp;""&amp;Tablica1[[#This Row],[Spol]]</f>
        <v>2005M</v>
      </c>
      <c r="I9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91" spans="1:9" x14ac:dyDescent="0.2">
      <c r="A91" s="63" t="s">
        <v>125</v>
      </c>
      <c r="B91" s="132">
        <v>2006</v>
      </c>
      <c r="C91" s="63" t="s">
        <v>7</v>
      </c>
      <c r="D91" s="64" t="s">
        <v>24</v>
      </c>
      <c r="E91" s="65" t="s">
        <v>485</v>
      </c>
      <c r="F91" s="65" t="s">
        <v>486</v>
      </c>
      <c r="G91" s="65"/>
      <c r="H91" s="43" t="str">
        <f>Tablica1[[#This Row],[Godište]]&amp;""&amp;Tablica1[[#This Row],[Spol]]</f>
        <v>2006M</v>
      </c>
      <c r="I9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92" spans="1:9" x14ac:dyDescent="0.2">
      <c r="A92" s="63" t="s">
        <v>513</v>
      </c>
      <c r="B92" s="132" t="s">
        <v>202</v>
      </c>
      <c r="C92" s="68" t="s">
        <v>7</v>
      </c>
      <c r="D92" s="69" t="s">
        <v>24</v>
      </c>
      <c r="E92" s="65" t="s">
        <v>514</v>
      </c>
      <c r="F92" s="65" t="s">
        <v>515</v>
      </c>
      <c r="G92" s="65"/>
      <c r="H92" s="43" t="str">
        <f>Tablica1[[#This Row],[Godište]]&amp;""&amp;Tablica1[[#This Row],[Spol]]</f>
        <v>2006M</v>
      </c>
      <c r="I9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93" spans="1:9" x14ac:dyDescent="0.2">
      <c r="A93" s="63" t="s">
        <v>74</v>
      </c>
      <c r="B93" s="132">
        <v>2001</v>
      </c>
      <c r="C93" s="63" t="s">
        <v>7</v>
      </c>
      <c r="D93" s="64" t="s">
        <v>25</v>
      </c>
      <c r="E93" s="65" t="s">
        <v>119</v>
      </c>
      <c r="F93" s="65" t="s">
        <v>257</v>
      </c>
      <c r="G93" s="65"/>
      <c r="H93" s="43" t="str">
        <f>Tablica1[[#This Row],[Godište]]&amp;""&amp;Tablica1[[#This Row],[Spol]]</f>
        <v>2001M</v>
      </c>
      <c r="I9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94" spans="1:9" x14ac:dyDescent="0.2">
      <c r="A94" s="70" t="s">
        <v>128</v>
      </c>
      <c r="B94" s="133">
        <v>2008</v>
      </c>
      <c r="C94" s="70" t="s">
        <v>7</v>
      </c>
      <c r="D94" s="69" t="s">
        <v>24</v>
      </c>
      <c r="E94" s="65" t="s">
        <v>490</v>
      </c>
      <c r="F94" s="65" t="s">
        <v>491</v>
      </c>
      <c r="G94" s="65"/>
      <c r="H94" s="43" t="str">
        <f>Tablica1[[#This Row],[Godište]]&amp;""&amp;Tablica1[[#This Row],[Spol]]</f>
        <v>2008M</v>
      </c>
      <c r="I9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95" spans="1:9" x14ac:dyDescent="0.2">
      <c r="A95" s="63" t="s">
        <v>401</v>
      </c>
      <c r="B95" s="134" t="s">
        <v>265</v>
      </c>
      <c r="C95" s="63" t="s">
        <v>7</v>
      </c>
      <c r="D95" s="64" t="s">
        <v>23</v>
      </c>
      <c r="E95" s="65" t="s">
        <v>68</v>
      </c>
      <c r="F95" s="65" t="s">
        <v>68</v>
      </c>
      <c r="G95" s="65"/>
      <c r="H95" s="43" t="str">
        <f>Tablica1[[#This Row],[Godište]]&amp;""&amp;Tablica1[[#This Row],[Spol]]</f>
        <v>2000M</v>
      </c>
      <c r="I9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96" spans="1:9" x14ac:dyDescent="0.2">
      <c r="A96" s="63" t="s">
        <v>280</v>
      </c>
      <c r="B96" s="132">
        <v>2002</v>
      </c>
      <c r="C96" s="63" t="s">
        <v>7</v>
      </c>
      <c r="D96" s="64" t="s">
        <v>52</v>
      </c>
      <c r="E96" s="65" t="s">
        <v>291</v>
      </c>
      <c r="F96" s="65"/>
      <c r="G96" s="65"/>
      <c r="H96" s="43" t="str">
        <f>Tablica1[[#This Row],[Godište]]&amp;""&amp;Tablica1[[#This Row],[Spol]]</f>
        <v>2002M</v>
      </c>
      <c r="I9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97" spans="1:9" x14ac:dyDescent="0.2">
      <c r="A97" s="63" t="s">
        <v>175</v>
      </c>
      <c r="B97" s="134" t="s">
        <v>270</v>
      </c>
      <c r="C97" s="63" t="s">
        <v>7</v>
      </c>
      <c r="D97" s="64" t="s">
        <v>23</v>
      </c>
      <c r="E97" s="65" t="s">
        <v>404</v>
      </c>
      <c r="F97" s="67"/>
      <c r="G97" s="65"/>
      <c r="H97" s="43" t="str">
        <f>Tablica1[[#This Row],[Godište]]&amp;""&amp;Tablica1[[#This Row],[Spol]]</f>
        <v>2001M</v>
      </c>
      <c r="I9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B1</v>
      </c>
    </row>
    <row r="98" spans="1:9" x14ac:dyDescent="0.2">
      <c r="A98" s="63" t="s">
        <v>177</v>
      </c>
      <c r="B98" s="134" t="s">
        <v>191</v>
      </c>
      <c r="C98" s="63" t="s">
        <v>7</v>
      </c>
      <c r="D98" s="64" t="s">
        <v>23</v>
      </c>
      <c r="E98" s="65" t="s">
        <v>435</v>
      </c>
      <c r="F98" s="67"/>
      <c r="G98" s="65"/>
      <c r="H98" s="43" t="str">
        <f>Tablica1[[#This Row],[Godište]]&amp;""&amp;Tablica1[[#This Row],[Spol]]</f>
        <v>2005M</v>
      </c>
      <c r="I9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99" spans="1:9" x14ac:dyDescent="0.2">
      <c r="A99" s="63" t="s">
        <v>505</v>
      </c>
      <c r="B99" s="132">
        <v>2006</v>
      </c>
      <c r="C99" s="63" t="s">
        <v>7</v>
      </c>
      <c r="D99" s="69" t="s">
        <v>24</v>
      </c>
      <c r="E99" s="65" t="s">
        <v>506</v>
      </c>
      <c r="F99" s="65"/>
      <c r="G99" s="65"/>
      <c r="H99" s="43" t="str">
        <f>Tablica1[[#This Row],[Godište]]&amp;""&amp;Tablica1[[#This Row],[Spol]]</f>
        <v>2006M</v>
      </c>
      <c r="I9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00" spans="1:9" x14ac:dyDescent="0.2">
      <c r="A100" s="63" t="s">
        <v>139</v>
      </c>
      <c r="B100" s="132">
        <v>2004</v>
      </c>
      <c r="C100" s="63" t="s">
        <v>7</v>
      </c>
      <c r="D100" s="64" t="s">
        <v>24</v>
      </c>
      <c r="E100" s="65" t="s">
        <v>509</v>
      </c>
      <c r="F100" s="67"/>
      <c r="G100" s="65"/>
      <c r="H100" s="43" t="str">
        <f>Tablica1[[#This Row],[Godište]]&amp;""&amp;Tablica1[[#This Row],[Spol]]</f>
        <v>2004M</v>
      </c>
      <c r="I10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01" spans="1:9" x14ac:dyDescent="0.2">
      <c r="A101" s="63" t="s">
        <v>408</v>
      </c>
      <c r="B101" s="134" t="s">
        <v>262</v>
      </c>
      <c r="C101" s="63" t="s">
        <v>7</v>
      </c>
      <c r="D101" s="64" t="s">
        <v>23</v>
      </c>
      <c r="E101" s="65" t="s">
        <v>409</v>
      </c>
      <c r="F101" s="67"/>
      <c r="G101" s="65"/>
      <c r="H101" s="43" t="str">
        <f>Tablica1[[#This Row],[Godište]]&amp;""&amp;Tablica1[[#This Row],[Spol]]</f>
        <v>2002M</v>
      </c>
      <c r="I10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02" spans="1:9" x14ac:dyDescent="0.2">
      <c r="A102" s="63" t="s">
        <v>87</v>
      </c>
      <c r="B102" s="132">
        <v>2005</v>
      </c>
      <c r="C102" s="63" t="s">
        <v>7</v>
      </c>
      <c r="D102" s="64" t="s">
        <v>52</v>
      </c>
      <c r="E102" s="65" t="s">
        <v>290</v>
      </c>
      <c r="F102" s="65"/>
      <c r="G102" s="65"/>
      <c r="H102" s="43" t="str">
        <f>Tablica1[[#This Row],[Godište]]&amp;""&amp;Tablica1[[#This Row],[Spol]]</f>
        <v>2005M</v>
      </c>
      <c r="I10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03" spans="1:9" x14ac:dyDescent="0.2">
      <c r="A103" s="63" t="s">
        <v>417</v>
      </c>
      <c r="B103" s="134" t="s">
        <v>273</v>
      </c>
      <c r="C103" s="63" t="s">
        <v>7</v>
      </c>
      <c r="D103" s="64" t="s">
        <v>23</v>
      </c>
      <c r="E103" s="65" t="s">
        <v>418</v>
      </c>
      <c r="F103" s="65"/>
      <c r="G103" s="65"/>
      <c r="H103" s="43" t="str">
        <f>Tablica1[[#This Row],[Godište]]&amp;""&amp;Tablica1[[#This Row],[Spol]]</f>
        <v>2003M</v>
      </c>
      <c r="I10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04" spans="1:9" x14ac:dyDescent="0.2">
      <c r="A104" s="63" t="s">
        <v>181</v>
      </c>
      <c r="B104" s="134" t="s">
        <v>191</v>
      </c>
      <c r="C104" s="63" t="s">
        <v>7</v>
      </c>
      <c r="D104" s="64" t="s">
        <v>23</v>
      </c>
      <c r="E104" s="65" t="s">
        <v>432</v>
      </c>
      <c r="F104" s="67"/>
      <c r="G104" s="65"/>
      <c r="H104" s="43" t="str">
        <f>Tablica1[[#This Row],[Godište]]&amp;""&amp;Tablica1[[#This Row],[Spol]]</f>
        <v>2005M</v>
      </c>
      <c r="I10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05" spans="1:9" x14ac:dyDescent="0.2">
      <c r="A105" s="63" t="s">
        <v>433</v>
      </c>
      <c r="B105" s="134" t="s">
        <v>191</v>
      </c>
      <c r="C105" s="63" t="s">
        <v>7</v>
      </c>
      <c r="D105" s="64" t="s">
        <v>23</v>
      </c>
      <c r="E105" s="65" t="s">
        <v>434</v>
      </c>
      <c r="F105" s="67"/>
      <c r="G105" s="65"/>
      <c r="H105" s="43" t="str">
        <f>Tablica1[[#This Row],[Godište]]&amp;""&amp;Tablica1[[#This Row],[Spol]]</f>
        <v>2005M</v>
      </c>
      <c r="I10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06" spans="1:9" x14ac:dyDescent="0.2">
      <c r="A106" s="63" t="s">
        <v>415</v>
      </c>
      <c r="B106" s="134" t="s">
        <v>273</v>
      </c>
      <c r="C106" s="63" t="s">
        <v>7</v>
      </c>
      <c r="D106" s="64" t="s">
        <v>23</v>
      </c>
      <c r="E106" s="65" t="s">
        <v>416</v>
      </c>
      <c r="F106" s="65"/>
      <c r="G106" s="65"/>
      <c r="H106" s="43" t="str">
        <f>Tablica1[[#This Row],[Godište]]&amp;""&amp;Tablica1[[#This Row],[Spol]]</f>
        <v>2003M</v>
      </c>
      <c r="I10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07" spans="1:9" x14ac:dyDescent="0.2">
      <c r="A107" s="63" t="s">
        <v>413</v>
      </c>
      <c r="B107" s="134" t="s">
        <v>273</v>
      </c>
      <c r="C107" s="63" t="s">
        <v>7</v>
      </c>
      <c r="D107" s="64" t="s">
        <v>23</v>
      </c>
      <c r="E107" s="65" t="s">
        <v>414</v>
      </c>
      <c r="F107" s="67"/>
      <c r="G107" s="65"/>
      <c r="H107" s="43" t="str">
        <f>Tablica1[[#This Row],[Godište]]&amp;""&amp;Tablica1[[#This Row],[Spol]]</f>
        <v>2003M</v>
      </c>
      <c r="I10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C1</v>
      </c>
    </row>
    <row r="108" spans="1:9" x14ac:dyDescent="0.2">
      <c r="A108" s="63" t="s">
        <v>188</v>
      </c>
      <c r="B108" s="134" t="s">
        <v>191</v>
      </c>
      <c r="C108" s="63" t="s">
        <v>7</v>
      </c>
      <c r="D108" s="64" t="s">
        <v>23</v>
      </c>
      <c r="E108" s="65" t="s">
        <v>428</v>
      </c>
      <c r="F108" s="65"/>
      <c r="G108" s="65"/>
      <c r="H108" s="43" t="str">
        <f>Tablica1[[#This Row],[Godište]]&amp;""&amp;Tablica1[[#This Row],[Spol]]</f>
        <v>2005M</v>
      </c>
      <c r="I10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09" spans="1:9" x14ac:dyDescent="0.2">
      <c r="A109" s="63" t="s">
        <v>131</v>
      </c>
      <c r="B109" s="132">
        <v>2007</v>
      </c>
      <c r="C109" s="63" t="s">
        <v>7</v>
      </c>
      <c r="D109" s="64" t="s">
        <v>24</v>
      </c>
      <c r="E109" s="65" t="s">
        <v>496</v>
      </c>
      <c r="F109" s="67"/>
      <c r="G109" s="65"/>
      <c r="H109" s="43" t="str">
        <f>Tablica1[[#This Row],[Godište]]&amp;""&amp;Tablica1[[#This Row],[Spol]]</f>
        <v>2007M</v>
      </c>
      <c r="I10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10" spans="1:9" x14ac:dyDescent="0.2">
      <c r="A110" s="63" t="s">
        <v>389</v>
      </c>
      <c r="B110" s="134" t="s">
        <v>381</v>
      </c>
      <c r="C110" s="63" t="s">
        <v>7</v>
      </c>
      <c r="D110" s="69" t="s">
        <v>23</v>
      </c>
      <c r="E110" s="65" t="s">
        <v>390</v>
      </c>
      <c r="F110" s="67"/>
      <c r="G110" s="65"/>
      <c r="H110" s="43" t="str">
        <f>Tablica1[[#This Row],[Godište]]&amp;""&amp;Tablica1[[#This Row],[Spol]]</f>
        <v>1999M</v>
      </c>
      <c r="I11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A1</v>
      </c>
    </row>
    <row r="111" spans="1:9" x14ac:dyDescent="0.2">
      <c r="A111" s="63" t="s">
        <v>421</v>
      </c>
      <c r="B111" s="134" t="s">
        <v>190</v>
      </c>
      <c r="C111" s="63" t="s">
        <v>7</v>
      </c>
      <c r="D111" s="64" t="s">
        <v>23</v>
      </c>
      <c r="E111" s="65" t="s">
        <v>422</v>
      </c>
      <c r="F111" s="67"/>
      <c r="G111" s="65"/>
      <c r="H111" s="43" t="str">
        <f>Tablica1[[#This Row],[Godište]]&amp;""&amp;Tablica1[[#This Row],[Spol]]</f>
        <v>2004M</v>
      </c>
      <c r="I11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12" spans="1:9" x14ac:dyDescent="0.2">
      <c r="A112" s="63" t="s">
        <v>442</v>
      </c>
      <c r="B112" s="134" t="s">
        <v>443</v>
      </c>
      <c r="C112" s="63" t="s">
        <v>7</v>
      </c>
      <c r="D112" s="64" t="s">
        <v>23</v>
      </c>
      <c r="E112" s="65" t="s">
        <v>444</v>
      </c>
      <c r="F112" s="65"/>
      <c r="G112" s="65"/>
      <c r="H112" s="43" t="str">
        <f>Tablica1[[#This Row],[Godište]]&amp;""&amp;Tablica1[[#This Row],[Spol]]</f>
        <v>2007M</v>
      </c>
      <c r="I11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13" spans="1:9" x14ac:dyDescent="0.2">
      <c r="A113" s="130" t="s">
        <v>198</v>
      </c>
      <c r="B113" s="135" t="s">
        <v>443</v>
      </c>
      <c r="C113" s="70" t="s">
        <v>7</v>
      </c>
      <c r="D113" s="69" t="s">
        <v>23</v>
      </c>
      <c r="E113" s="65" t="s">
        <v>449</v>
      </c>
      <c r="F113" s="65"/>
      <c r="G113" s="65"/>
      <c r="H113" s="43" t="str">
        <f>Tablica1[[#This Row],[Godište]]&amp;""&amp;Tablica1[[#This Row],[Spol]]</f>
        <v>2007M</v>
      </c>
      <c r="I11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14" spans="1:9" x14ac:dyDescent="0.2">
      <c r="A114" s="130" t="s">
        <v>178</v>
      </c>
      <c r="B114" s="135" t="s">
        <v>190</v>
      </c>
      <c r="C114" s="70" t="s">
        <v>7</v>
      </c>
      <c r="D114" s="69" t="s">
        <v>23</v>
      </c>
      <c r="E114" s="65" t="s">
        <v>419</v>
      </c>
      <c r="F114" s="65"/>
      <c r="G114" s="65"/>
      <c r="H114" s="43" t="str">
        <f>Tablica1[[#This Row],[Godište]]&amp;""&amp;Tablica1[[#This Row],[Spol]]</f>
        <v>2004M</v>
      </c>
      <c r="I11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15" spans="1:9" x14ac:dyDescent="0.2">
      <c r="A115" s="63" t="s">
        <v>132</v>
      </c>
      <c r="B115" s="132">
        <v>2005</v>
      </c>
      <c r="C115" s="63" t="s">
        <v>7</v>
      </c>
      <c r="D115" s="63" t="s">
        <v>24</v>
      </c>
      <c r="E115" s="65" t="s">
        <v>497</v>
      </c>
      <c r="F115" s="65"/>
      <c r="G115" s="65"/>
      <c r="H115" s="43" t="str">
        <f>Tablica1[[#This Row],[Godište]]&amp;""&amp;Tablica1[[#This Row],[Spol]]</f>
        <v>2005M</v>
      </c>
      <c r="I11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16" spans="1:9" x14ac:dyDescent="0.2">
      <c r="A116" s="130" t="s">
        <v>524</v>
      </c>
      <c r="B116" s="133" t="s">
        <v>190</v>
      </c>
      <c r="C116" s="70" t="s">
        <v>7</v>
      </c>
      <c r="D116" s="69" t="s">
        <v>24</v>
      </c>
      <c r="E116" s="67" t="s">
        <v>525</v>
      </c>
      <c r="F116" s="67"/>
      <c r="G116" s="65"/>
      <c r="H116" s="43" t="str">
        <f>Tablica1[[#This Row],[Godište]]&amp;""&amp;Tablica1[[#This Row],[Spol]]</f>
        <v>2004M</v>
      </c>
      <c r="I11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17" spans="1:9" x14ac:dyDescent="0.2">
      <c r="A117" s="63" t="s">
        <v>447</v>
      </c>
      <c r="B117" s="134" t="s">
        <v>443</v>
      </c>
      <c r="C117" s="63" t="s">
        <v>7</v>
      </c>
      <c r="D117" s="64" t="s">
        <v>23</v>
      </c>
      <c r="E117" s="65" t="s">
        <v>448</v>
      </c>
      <c r="F117" s="65"/>
      <c r="G117" s="65"/>
      <c r="H117" s="43" t="str">
        <f>Tablica1[[#This Row],[Godište]]&amp;""&amp;Tablica1[[#This Row],[Spol]]</f>
        <v>2007M</v>
      </c>
      <c r="I11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18" spans="1:9" x14ac:dyDescent="0.2">
      <c r="A118" s="70" t="s">
        <v>445</v>
      </c>
      <c r="B118" s="135" t="s">
        <v>443</v>
      </c>
      <c r="C118" s="70" t="s">
        <v>7</v>
      </c>
      <c r="D118" s="69" t="s">
        <v>23</v>
      </c>
      <c r="E118" s="65" t="s">
        <v>446</v>
      </c>
      <c r="F118" s="65"/>
      <c r="G118" s="65"/>
      <c r="H118" s="43" t="str">
        <f>Tablica1[[#This Row],[Godište]]&amp;""&amp;Tablica1[[#This Row],[Spol]]</f>
        <v>2007M</v>
      </c>
      <c r="I11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19" spans="1:9" x14ac:dyDescent="0.2">
      <c r="A119" s="130" t="s">
        <v>134</v>
      </c>
      <c r="B119" s="133">
        <v>2007</v>
      </c>
      <c r="C119" s="70" t="s">
        <v>7</v>
      </c>
      <c r="D119" s="69" t="s">
        <v>24</v>
      </c>
      <c r="E119" s="65" t="s">
        <v>500</v>
      </c>
      <c r="F119" s="65"/>
      <c r="G119" s="65"/>
      <c r="H119" s="43" t="str">
        <f>Tablica1[[#This Row],[Godište]]&amp;""&amp;Tablica1[[#This Row],[Spol]]</f>
        <v>2007M</v>
      </c>
      <c r="I11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0" spans="1:9" x14ac:dyDescent="0.2">
      <c r="A120" s="63" t="s">
        <v>135</v>
      </c>
      <c r="B120" s="132">
        <v>2007</v>
      </c>
      <c r="C120" s="63" t="s">
        <v>7</v>
      </c>
      <c r="D120" s="64" t="s">
        <v>24</v>
      </c>
      <c r="E120" s="65" t="s">
        <v>501</v>
      </c>
      <c r="F120" s="65"/>
      <c r="G120" s="65"/>
      <c r="H120" s="43" t="str">
        <f>Tablica1[[#This Row],[Godište]]&amp;""&amp;Tablica1[[#This Row],[Spol]]</f>
        <v>2007M</v>
      </c>
      <c r="I12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1" spans="1:9" x14ac:dyDescent="0.2">
      <c r="A121" s="63" t="s">
        <v>519</v>
      </c>
      <c r="B121" s="132" t="s">
        <v>450</v>
      </c>
      <c r="C121" s="63" t="s">
        <v>7</v>
      </c>
      <c r="D121" s="64" t="s">
        <v>24</v>
      </c>
      <c r="E121" s="65" t="s">
        <v>520</v>
      </c>
      <c r="F121" s="65"/>
      <c r="G121" s="65"/>
      <c r="H121" s="43" t="str">
        <f>Tablica1[[#This Row],[Godište]]&amp;""&amp;Tablica1[[#This Row],[Spol]]</f>
        <v>2009M</v>
      </c>
      <c r="I12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2" spans="1:9" x14ac:dyDescent="0.2">
      <c r="A122" s="63" t="s">
        <v>526</v>
      </c>
      <c r="B122" s="132" t="s">
        <v>202</v>
      </c>
      <c r="C122" s="63" t="s">
        <v>7</v>
      </c>
      <c r="D122" s="64" t="s">
        <v>24</v>
      </c>
      <c r="E122" s="65" t="s">
        <v>520</v>
      </c>
      <c r="F122" s="65"/>
      <c r="G122" s="65"/>
      <c r="H122" s="43" t="str">
        <f>Tablica1[[#This Row],[Godište]]&amp;""&amp;Tablica1[[#This Row],[Spol]]</f>
        <v>2006M</v>
      </c>
      <c r="I12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3" spans="1:9" x14ac:dyDescent="0.2">
      <c r="A123" s="130" t="s">
        <v>187</v>
      </c>
      <c r="B123" s="135" t="s">
        <v>190</v>
      </c>
      <c r="C123" s="70" t="s">
        <v>7</v>
      </c>
      <c r="D123" s="69" t="s">
        <v>23</v>
      </c>
      <c r="E123" s="65" t="s">
        <v>420</v>
      </c>
      <c r="F123" s="65"/>
      <c r="G123" s="65"/>
      <c r="H123" s="43" t="str">
        <f>Tablica1[[#This Row],[Godište]]&amp;""&amp;Tablica1[[#This Row],[Spol]]</f>
        <v>2004M</v>
      </c>
      <c r="I12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D1</v>
      </c>
    </row>
    <row r="124" spans="1:9" x14ac:dyDescent="0.2">
      <c r="A124" s="63" t="s">
        <v>440</v>
      </c>
      <c r="B124" s="134" t="s">
        <v>202</v>
      </c>
      <c r="C124" s="63" t="s">
        <v>7</v>
      </c>
      <c r="D124" s="69" t="s">
        <v>23</v>
      </c>
      <c r="E124" s="65" t="s">
        <v>441</v>
      </c>
      <c r="F124" s="65"/>
      <c r="G124" s="65"/>
      <c r="H124" s="43" t="str">
        <f>Tablica1[[#This Row],[Godište]]&amp;""&amp;Tablica1[[#This Row],[Spol]]</f>
        <v>2006M</v>
      </c>
      <c r="I12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5" spans="1:9" x14ac:dyDescent="0.2">
      <c r="A125" s="63" t="s">
        <v>184</v>
      </c>
      <c r="B125" s="134" t="s">
        <v>450</v>
      </c>
      <c r="C125" s="63" t="s">
        <v>7</v>
      </c>
      <c r="D125" s="64" t="s">
        <v>23</v>
      </c>
      <c r="E125" s="65" t="s">
        <v>68</v>
      </c>
      <c r="F125" s="65"/>
      <c r="G125" s="65"/>
      <c r="H125" s="43" t="str">
        <f>Tablica1[[#This Row],[Godište]]&amp;""&amp;Tablica1[[#This Row],[Spol]]</f>
        <v>2009M</v>
      </c>
      <c r="I12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E1</v>
      </c>
    </row>
    <row r="126" spans="1:9" x14ac:dyDescent="0.2">
      <c r="A126" s="63" t="s">
        <v>267</v>
      </c>
      <c r="B126" s="132" t="s">
        <v>191</v>
      </c>
      <c r="C126" s="63" t="s">
        <v>6</v>
      </c>
      <c r="D126" s="64" t="s">
        <v>226</v>
      </c>
      <c r="E126" s="129" t="s">
        <v>314</v>
      </c>
      <c r="F126" s="129"/>
      <c r="G126" s="65" t="s">
        <v>626</v>
      </c>
      <c r="H126" s="43" t="str">
        <f>Tablica1[[#This Row],[Godište]]&amp;""&amp;Tablica1[[#This Row],[Spol]]</f>
        <v>2005Ž</v>
      </c>
      <c r="I12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27" spans="1:9" x14ac:dyDescent="0.2">
      <c r="A127" s="63" t="s">
        <v>591</v>
      </c>
      <c r="B127" s="132">
        <v>2001</v>
      </c>
      <c r="C127" s="63" t="s">
        <v>6</v>
      </c>
      <c r="D127" s="64" t="s">
        <v>52</v>
      </c>
      <c r="E127" s="65" t="s">
        <v>355</v>
      </c>
      <c r="F127" s="67"/>
      <c r="G127" s="65" t="s">
        <v>372</v>
      </c>
      <c r="H127" s="43" t="str">
        <f>Tablica1[[#This Row],[Godište]]&amp;""&amp;Tablica1[[#This Row],[Spol]]</f>
        <v>2001Ž</v>
      </c>
      <c r="I12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28" spans="1:9" x14ac:dyDescent="0.2">
      <c r="A128" s="63" t="s">
        <v>147</v>
      </c>
      <c r="B128" s="132">
        <v>2002</v>
      </c>
      <c r="C128" s="63" t="s">
        <v>6</v>
      </c>
      <c r="D128" s="64" t="s">
        <v>24</v>
      </c>
      <c r="E128" s="65"/>
      <c r="F128" s="67" t="s">
        <v>542</v>
      </c>
      <c r="G128" s="65" t="s">
        <v>543</v>
      </c>
      <c r="H128" s="43" t="str">
        <f>Tablica1[[#This Row],[Godište]]&amp;""&amp;Tablica1[[#This Row],[Spol]]</f>
        <v>2002Ž</v>
      </c>
      <c r="I12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29" spans="1:9" x14ac:dyDescent="0.2">
      <c r="A129" s="63" t="s">
        <v>142</v>
      </c>
      <c r="B129" s="132">
        <v>2003</v>
      </c>
      <c r="C129" s="68" t="s">
        <v>6</v>
      </c>
      <c r="D129" s="69" t="s">
        <v>24</v>
      </c>
      <c r="E129" s="65" t="s">
        <v>533</v>
      </c>
      <c r="F129" s="67"/>
      <c r="G129" s="65" t="s">
        <v>534</v>
      </c>
      <c r="H129" s="43" t="str">
        <f>Tablica1[[#This Row],[Godište]]&amp;""&amp;Tablica1[[#This Row],[Spol]]</f>
        <v>2003Ž</v>
      </c>
      <c r="I12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30" spans="1:9" x14ac:dyDescent="0.2">
      <c r="A130" s="63" t="s">
        <v>157</v>
      </c>
      <c r="B130" s="132">
        <v>2002</v>
      </c>
      <c r="C130" s="63" t="s">
        <v>6</v>
      </c>
      <c r="D130" s="64" t="s">
        <v>26</v>
      </c>
      <c r="E130" s="65" t="s">
        <v>566</v>
      </c>
      <c r="F130" s="65"/>
      <c r="G130" s="65" t="s">
        <v>567</v>
      </c>
      <c r="H130" s="66" t="str">
        <f>Tablica1[[#This Row],[Godište]]&amp;""&amp;Tablica1[[#This Row],[Spol]]</f>
        <v>2002Ž</v>
      </c>
      <c r="I130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31" spans="1:9" x14ac:dyDescent="0.2">
      <c r="A131" s="63" t="s">
        <v>586</v>
      </c>
      <c r="B131" s="132">
        <v>2003</v>
      </c>
      <c r="C131" s="68" t="s">
        <v>6</v>
      </c>
      <c r="D131" s="64" t="s">
        <v>52</v>
      </c>
      <c r="E131" s="65" t="s">
        <v>70</v>
      </c>
      <c r="F131" s="67"/>
      <c r="G131" s="65" t="s">
        <v>370</v>
      </c>
      <c r="H131" s="43" t="str">
        <f>Tablica1[[#This Row],[Godište]]&amp;""&amp;Tablica1[[#This Row],[Spol]]</f>
        <v>2003Ž</v>
      </c>
      <c r="I13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32" spans="1:9" x14ac:dyDescent="0.2">
      <c r="A132" s="63" t="s">
        <v>144</v>
      </c>
      <c r="B132" s="132">
        <v>2004</v>
      </c>
      <c r="C132" s="63" t="s">
        <v>6</v>
      </c>
      <c r="D132" s="64" t="s">
        <v>24</v>
      </c>
      <c r="E132" s="65" t="s">
        <v>537</v>
      </c>
      <c r="F132" s="67"/>
      <c r="G132" s="65" t="s">
        <v>369</v>
      </c>
      <c r="H132" s="43" t="str">
        <f>Tablica1[[#This Row],[Godište]]&amp;""&amp;Tablica1[[#This Row],[Spol]]</f>
        <v>2004Ž</v>
      </c>
      <c r="I13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33" spans="1:9" x14ac:dyDescent="0.2">
      <c r="A133" s="63" t="s">
        <v>110</v>
      </c>
      <c r="B133" s="132">
        <v>2003</v>
      </c>
      <c r="C133" s="63" t="s">
        <v>6</v>
      </c>
      <c r="D133" s="64" t="s">
        <v>52</v>
      </c>
      <c r="E133" s="65" t="s">
        <v>347</v>
      </c>
      <c r="F133" s="65"/>
      <c r="G133" s="65" t="s">
        <v>369</v>
      </c>
      <c r="H133" s="43" t="str">
        <f>Tablica1[[#This Row],[Godište]]&amp;""&amp;Tablica1[[#This Row],[Spol]]</f>
        <v>2003Ž</v>
      </c>
      <c r="I13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34" spans="1:9" x14ac:dyDescent="0.2">
      <c r="A134" s="63" t="s">
        <v>141</v>
      </c>
      <c r="B134" s="132">
        <v>2005</v>
      </c>
      <c r="C134" s="63" t="s">
        <v>6</v>
      </c>
      <c r="D134" s="64" t="s">
        <v>24</v>
      </c>
      <c r="E134" s="65" t="s">
        <v>531</v>
      </c>
      <c r="F134" s="65"/>
      <c r="G134" s="65" t="s">
        <v>532</v>
      </c>
      <c r="H134" s="43" t="str">
        <f>Tablica1[[#This Row],[Godište]]&amp;""&amp;Tablica1[[#This Row],[Spol]]</f>
        <v>2005Ž</v>
      </c>
      <c r="I13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35" spans="1:9" x14ac:dyDescent="0.2">
      <c r="A135" s="70" t="s">
        <v>140</v>
      </c>
      <c r="B135" s="133">
        <v>2005</v>
      </c>
      <c r="C135" s="70" t="s">
        <v>6</v>
      </c>
      <c r="D135" s="69" t="s">
        <v>24</v>
      </c>
      <c r="E135" s="65" t="s">
        <v>529</v>
      </c>
      <c r="F135" s="67"/>
      <c r="G135" s="65" t="s">
        <v>530</v>
      </c>
      <c r="H135" s="43" t="str">
        <f>Tablica1[[#This Row],[Godište]]&amp;""&amp;Tablica1[[#This Row],[Spol]]</f>
        <v>2005Ž</v>
      </c>
      <c r="I13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36" spans="1:9" x14ac:dyDescent="0.2">
      <c r="A136" s="63" t="s">
        <v>152</v>
      </c>
      <c r="B136" s="132">
        <v>2001</v>
      </c>
      <c r="C136" s="63" t="s">
        <v>6</v>
      </c>
      <c r="D136" s="64" t="s">
        <v>24</v>
      </c>
      <c r="E136" s="65" t="s">
        <v>549</v>
      </c>
      <c r="F136" s="65"/>
      <c r="G136" s="65" t="s">
        <v>550</v>
      </c>
      <c r="H136" s="66" t="str">
        <f>Tablica1[[#This Row],[Godište]]&amp;""&amp;Tablica1[[#This Row],[Spol]]</f>
        <v>2001Ž</v>
      </c>
      <c r="I136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37" spans="1:9" x14ac:dyDescent="0.2">
      <c r="A137" s="63" t="s">
        <v>153</v>
      </c>
      <c r="B137" s="132" t="s">
        <v>262</v>
      </c>
      <c r="C137" s="63" t="s">
        <v>6</v>
      </c>
      <c r="D137" s="64" t="s">
        <v>24</v>
      </c>
      <c r="E137" s="65" t="s">
        <v>551</v>
      </c>
      <c r="F137" s="65"/>
      <c r="G137" s="65" t="s">
        <v>337</v>
      </c>
      <c r="H137" s="66" t="str">
        <f>Tablica1[[#This Row],[Godište]]&amp;""&amp;Tablica1[[#This Row],[Spol]]</f>
        <v>2002Ž</v>
      </c>
      <c r="I137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38" spans="1:9" x14ac:dyDescent="0.2">
      <c r="A138" s="130" t="s">
        <v>148</v>
      </c>
      <c r="B138" s="133">
        <v>2005</v>
      </c>
      <c r="C138" s="70" t="s">
        <v>6</v>
      </c>
      <c r="D138" s="69" t="s">
        <v>24</v>
      </c>
      <c r="E138" s="65" t="s">
        <v>544</v>
      </c>
      <c r="F138" s="67"/>
      <c r="G138" s="65" t="s">
        <v>545</v>
      </c>
      <c r="H138" s="43" t="str">
        <f>Tablica1[[#This Row],[Godište]]&amp;""&amp;Tablica1[[#This Row],[Spol]]</f>
        <v>2005Ž</v>
      </c>
      <c r="I13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39" spans="1:9" x14ac:dyDescent="0.2">
      <c r="A139" s="63" t="s">
        <v>146</v>
      </c>
      <c r="B139" s="132">
        <v>2006</v>
      </c>
      <c r="C139" s="63" t="s">
        <v>6</v>
      </c>
      <c r="D139" s="64" t="s">
        <v>24</v>
      </c>
      <c r="E139" s="65" t="s">
        <v>540</v>
      </c>
      <c r="F139" s="67"/>
      <c r="G139" s="65" t="s">
        <v>541</v>
      </c>
      <c r="H139" s="43" t="str">
        <f>Tablica1[[#This Row],[Godište]]&amp;""&amp;Tablica1[[#This Row],[Spol]]</f>
        <v>2006Ž</v>
      </c>
      <c r="I13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40" spans="1:9" x14ac:dyDescent="0.2">
      <c r="A140" s="63" t="s">
        <v>168</v>
      </c>
      <c r="B140" s="132" t="s">
        <v>273</v>
      </c>
      <c r="C140" s="63" t="s">
        <v>6</v>
      </c>
      <c r="D140" s="64" t="s">
        <v>23</v>
      </c>
      <c r="E140" s="65" t="s">
        <v>455</v>
      </c>
      <c r="F140" s="67"/>
      <c r="G140" s="65" t="s">
        <v>456</v>
      </c>
      <c r="H140" s="43" t="str">
        <f>Tablica1[[#This Row],[Godište]]&amp;""&amp;Tablica1[[#This Row],[Spol]]</f>
        <v>2003Ž</v>
      </c>
      <c r="I14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41" spans="1:9" x14ac:dyDescent="0.2">
      <c r="A141" s="70" t="s">
        <v>163</v>
      </c>
      <c r="B141" s="133" t="s">
        <v>270</v>
      </c>
      <c r="C141" s="70" t="s">
        <v>6</v>
      </c>
      <c r="D141" s="69" t="s">
        <v>23</v>
      </c>
      <c r="E141" s="65" t="s">
        <v>68</v>
      </c>
      <c r="F141" s="65"/>
      <c r="G141" s="65" t="s">
        <v>452</v>
      </c>
      <c r="H141" s="43" t="str">
        <f>Tablica1[[#This Row],[Godište]]&amp;""&amp;Tablica1[[#This Row],[Spol]]</f>
        <v>2001Ž</v>
      </c>
      <c r="I14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42" spans="1:9" x14ac:dyDescent="0.2">
      <c r="A142" s="63" t="s">
        <v>587</v>
      </c>
      <c r="B142" s="132">
        <v>2004</v>
      </c>
      <c r="C142" s="63" t="s">
        <v>6</v>
      </c>
      <c r="D142" s="64" t="s">
        <v>52</v>
      </c>
      <c r="E142" s="65" t="s">
        <v>98</v>
      </c>
      <c r="F142" s="65"/>
      <c r="G142" s="65" t="s">
        <v>371</v>
      </c>
      <c r="H142" s="43" t="str">
        <f>Tablica1[[#This Row],[Godište]]&amp;""&amp;Tablica1[[#This Row],[Spol]]</f>
        <v>2004Ž</v>
      </c>
      <c r="I14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43" spans="1:9" x14ac:dyDescent="0.2">
      <c r="A143" s="70" t="s">
        <v>111</v>
      </c>
      <c r="B143" s="133">
        <v>2004</v>
      </c>
      <c r="C143" s="70" t="s">
        <v>6</v>
      </c>
      <c r="D143" s="64" t="s">
        <v>52</v>
      </c>
      <c r="E143" s="65" t="s">
        <v>356</v>
      </c>
      <c r="F143" s="67"/>
      <c r="G143" s="65" t="s">
        <v>373</v>
      </c>
      <c r="H143" s="43" t="str">
        <f>Tablica1[[#This Row],[Godište]]&amp;""&amp;Tablica1[[#This Row],[Spol]]</f>
        <v>2004Ž</v>
      </c>
      <c r="I14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44" spans="1:9" x14ac:dyDescent="0.2">
      <c r="A144" s="70" t="s">
        <v>287</v>
      </c>
      <c r="B144" s="133">
        <v>2006</v>
      </c>
      <c r="C144" s="70" t="s">
        <v>6</v>
      </c>
      <c r="D144" s="64" t="s">
        <v>52</v>
      </c>
      <c r="E144" s="65" t="s">
        <v>119</v>
      </c>
      <c r="F144" s="65"/>
      <c r="G144" s="65" t="s">
        <v>375</v>
      </c>
      <c r="H144" s="43" t="str">
        <f>Tablica1[[#This Row],[Godište]]&amp;""&amp;Tablica1[[#This Row],[Spol]]</f>
        <v>2006Ž</v>
      </c>
      <c r="I14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45" spans="1:9" x14ac:dyDescent="0.2">
      <c r="A145" s="63" t="s">
        <v>286</v>
      </c>
      <c r="B145" s="132">
        <v>2004</v>
      </c>
      <c r="C145" s="63" t="s">
        <v>6</v>
      </c>
      <c r="D145" s="64" t="s">
        <v>52</v>
      </c>
      <c r="E145" s="65" t="s">
        <v>117</v>
      </c>
      <c r="F145" s="65"/>
      <c r="G145" s="65" t="s">
        <v>374</v>
      </c>
      <c r="H145" s="43" t="str">
        <f>Tablica1[[#This Row],[Godište]]&amp;""&amp;Tablica1[[#This Row],[Spol]]</f>
        <v>2004Ž</v>
      </c>
      <c r="I14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46" spans="1:9" x14ac:dyDescent="0.2">
      <c r="A146" s="63" t="s">
        <v>166</v>
      </c>
      <c r="B146" s="132" t="s">
        <v>191</v>
      </c>
      <c r="C146" s="63" t="s">
        <v>6</v>
      </c>
      <c r="D146" s="64" t="s">
        <v>23</v>
      </c>
      <c r="E146" s="65" t="s">
        <v>462</v>
      </c>
      <c r="F146" s="65"/>
      <c r="G146" s="65" t="s">
        <v>463</v>
      </c>
      <c r="H146" s="43" t="str">
        <f>Tablica1[[#This Row],[Godište]]&amp;""&amp;Tablica1[[#This Row],[Spol]]</f>
        <v>2005Ž</v>
      </c>
      <c r="I14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47" spans="1:9" x14ac:dyDescent="0.2">
      <c r="A147" s="63" t="s">
        <v>164</v>
      </c>
      <c r="B147" s="132" t="s">
        <v>443</v>
      </c>
      <c r="C147" s="63" t="s">
        <v>6</v>
      </c>
      <c r="D147" s="64" t="s">
        <v>23</v>
      </c>
      <c r="E147" s="65" t="s">
        <v>471</v>
      </c>
      <c r="F147" s="65"/>
      <c r="G147" s="65" t="s">
        <v>472</v>
      </c>
      <c r="H147" s="43" t="str">
        <f>Tablica1[[#This Row],[Godište]]&amp;""&amp;Tablica1[[#This Row],[Spol]]</f>
        <v>2007Ž</v>
      </c>
      <c r="I14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48" spans="1:9" x14ac:dyDescent="0.2">
      <c r="A148" s="130" t="s">
        <v>104</v>
      </c>
      <c r="B148" s="133">
        <v>2007</v>
      </c>
      <c r="C148" s="70" t="s">
        <v>6</v>
      </c>
      <c r="D148" s="64" t="s">
        <v>52</v>
      </c>
      <c r="E148" s="65" t="s">
        <v>358</v>
      </c>
      <c r="F148" s="65"/>
      <c r="G148" s="65" t="s">
        <v>376</v>
      </c>
      <c r="H148" s="43" t="str">
        <f>Tablica1[[#This Row],[Godište]]&amp;""&amp;Tablica1[[#This Row],[Spol]]</f>
        <v>2007Ž</v>
      </c>
      <c r="I14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49" spans="1:9" x14ac:dyDescent="0.2">
      <c r="A149" s="63" t="s">
        <v>459</v>
      </c>
      <c r="B149" s="132" t="s">
        <v>190</v>
      </c>
      <c r="C149" s="63" t="s">
        <v>6</v>
      </c>
      <c r="D149" s="69" t="s">
        <v>23</v>
      </c>
      <c r="E149" s="65" t="s">
        <v>460</v>
      </c>
      <c r="F149" s="65"/>
      <c r="G149" s="65" t="s">
        <v>461</v>
      </c>
      <c r="H149" s="43" t="str">
        <f>Tablica1[[#This Row],[Godište]]&amp;""&amp;Tablica1[[#This Row],[Spol]]</f>
        <v>2004Ž</v>
      </c>
      <c r="I14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50" spans="1:9" x14ac:dyDescent="0.2">
      <c r="A150" s="63" t="s">
        <v>167</v>
      </c>
      <c r="B150" s="132" t="s">
        <v>191</v>
      </c>
      <c r="C150" s="63" t="s">
        <v>6</v>
      </c>
      <c r="D150" s="64" t="s">
        <v>23</v>
      </c>
      <c r="E150" s="65" t="s">
        <v>464</v>
      </c>
      <c r="F150" s="65"/>
      <c r="G150" s="65" t="s">
        <v>465</v>
      </c>
      <c r="H150" s="43" t="str">
        <f>Tablica1[[#This Row],[Godište]]&amp;""&amp;Tablica1[[#This Row],[Spol]]</f>
        <v>2005Ž</v>
      </c>
      <c r="I15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51" spans="1:9" x14ac:dyDescent="0.2">
      <c r="A151" s="63" t="s">
        <v>165</v>
      </c>
      <c r="B151" s="132" t="s">
        <v>190</v>
      </c>
      <c r="C151" s="63" t="s">
        <v>6</v>
      </c>
      <c r="D151" s="64" t="s">
        <v>23</v>
      </c>
      <c r="E151" s="65" t="s">
        <v>457</v>
      </c>
      <c r="F151" s="65"/>
      <c r="G151" s="65" t="s">
        <v>458</v>
      </c>
      <c r="H151" s="43" t="str">
        <f>Tablica1[[#This Row],[Godište]]&amp;""&amp;Tablica1[[#This Row],[Spol]]</f>
        <v>2004Ž</v>
      </c>
      <c r="I15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52" spans="1:9" x14ac:dyDescent="0.2">
      <c r="A152" s="63" t="s">
        <v>468</v>
      </c>
      <c r="B152" s="132" t="s">
        <v>443</v>
      </c>
      <c r="C152" s="63" t="s">
        <v>6</v>
      </c>
      <c r="D152" s="69" t="s">
        <v>23</v>
      </c>
      <c r="E152" s="65" t="s">
        <v>469</v>
      </c>
      <c r="F152" s="67"/>
      <c r="G152" s="65" t="s">
        <v>470</v>
      </c>
      <c r="H152" s="43" t="str">
        <f>Tablica1[[#This Row],[Godište]]&amp;""&amp;Tablica1[[#This Row],[Spol]]</f>
        <v>2007Ž</v>
      </c>
      <c r="I15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53" spans="1:9" x14ac:dyDescent="0.2">
      <c r="A153" s="63" t="s">
        <v>568</v>
      </c>
      <c r="B153" s="132">
        <v>2006</v>
      </c>
      <c r="C153" s="63" t="s">
        <v>6</v>
      </c>
      <c r="D153" s="64" t="s">
        <v>26</v>
      </c>
      <c r="E153" s="65" t="s">
        <v>117</v>
      </c>
      <c r="F153" s="65"/>
      <c r="G153" s="65" t="s">
        <v>68</v>
      </c>
      <c r="H153" s="66" t="str">
        <f>Tablica1[[#This Row],[Godište]]&amp;""&amp;Tablica1[[#This Row],[Spol]]</f>
        <v>2006Ž</v>
      </c>
      <c r="I153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54" spans="1:9" x14ac:dyDescent="0.2">
      <c r="A154" s="63" t="s">
        <v>67</v>
      </c>
      <c r="B154" s="132">
        <v>2004</v>
      </c>
      <c r="C154" s="63" t="s">
        <v>6</v>
      </c>
      <c r="D154" s="64" t="s">
        <v>25</v>
      </c>
      <c r="E154" s="65" t="s">
        <v>68</v>
      </c>
      <c r="F154" s="65"/>
      <c r="G154" s="65" t="s">
        <v>68</v>
      </c>
      <c r="H154" s="43" t="str">
        <f>Tablica1[[#This Row],[Godište]]&amp;""&amp;Tablica1[[#This Row],[Spol]]</f>
        <v>2004Ž</v>
      </c>
      <c r="I15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55" spans="1:9" x14ac:dyDescent="0.2">
      <c r="A155" s="63" t="s">
        <v>585</v>
      </c>
      <c r="B155" s="132">
        <v>2002</v>
      </c>
      <c r="C155" s="63" t="s">
        <v>6</v>
      </c>
      <c r="D155" s="64" t="s">
        <v>52</v>
      </c>
      <c r="E155" s="65" t="s">
        <v>350</v>
      </c>
      <c r="F155" s="67" t="s">
        <v>362</v>
      </c>
      <c r="G155" s="65"/>
      <c r="H155" s="43" t="str">
        <f>Tablica1[[#This Row],[Godište]]&amp;""&amp;Tablica1[[#This Row],[Spol]]</f>
        <v>2002Ž</v>
      </c>
      <c r="I15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56" spans="1:9" x14ac:dyDescent="0.2">
      <c r="A156" s="63" t="s">
        <v>189</v>
      </c>
      <c r="B156" s="132">
        <v>2004</v>
      </c>
      <c r="C156" s="63" t="s">
        <v>6</v>
      </c>
      <c r="D156" s="64" t="s">
        <v>52</v>
      </c>
      <c r="E156" s="65" t="s">
        <v>351</v>
      </c>
      <c r="F156" s="67" t="s">
        <v>363</v>
      </c>
      <c r="G156" s="65"/>
      <c r="H156" s="43" t="str">
        <f>Tablica1[[#This Row],[Godište]]&amp;""&amp;Tablica1[[#This Row],[Spol]]</f>
        <v>2004Ž</v>
      </c>
      <c r="I15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57" spans="1:9" x14ac:dyDescent="0.2">
      <c r="A157" s="63" t="s">
        <v>588</v>
      </c>
      <c r="B157" s="132">
        <v>2001</v>
      </c>
      <c r="C157" s="63" t="s">
        <v>6</v>
      </c>
      <c r="D157" s="64" t="s">
        <v>52</v>
      </c>
      <c r="E157" s="65" t="s">
        <v>352</v>
      </c>
      <c r="F157" s="65" t="s">
        <v>364</v>
      </c>
      <c r="G157" s="65"/>
      <c r="H157" s="43" t="str">
        <f>Tablica1[[#This Row],[Godište]]&amp;""&amp;Tablica1[[#This Row],[Spol]]</f>
        <v>2001Ž</v>
      </c>
      <c r="I15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58" spans="1:9" x14ac:dyDescent="0.2">
      <c r="A158" s="63" t="s">
        <v>589</v>
      </c>
      <c r="B158" s="132">
        <v>2001</v>
      </c>
      <c r="C158" s="63" t="s">
        <v>6</v>
      </c>
      <c r="D158" s="64" t="s">
        <v>52</v>
      </c>
      <c r="E158" s="65" t="s">
        <v>353</v>
      </c>
      <c r="F158" s="67" t="s">
        <v>365</v>
      </c>
      <c r="G158" s="65"/>
      <c r="H158" s="43" t="str">
        <f>Tablica1[[#This Row],[Godište]]&amp;""&amp;Tablica1[[#This Row],[Spol]]</f>
        <v>2001Ž</v>
      </c>
      <c r="I15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59" spans="1:9" x14ac:dyDescent="0.2">
      <c r="A159" s="130" t="s">
        <v>584</v>
      </c>
      <c r="B159" s="133">
        <v>2004</v>
      </c>
      <c r="C159" s="70" t="s">
        <v>6</v>
      </c>
      <c r="D159" s="64" t="s">
        <v>52</v>
      </c>
      <c r="E159" s="65" t="s">
        <v>349</v>
      </c>
      <c r="F159" s="67" t="s">
        <v>361</v>
      </c>
      <c r="G159" s="65"/>
      <c r="H159" s="43" t="str">
        <f>Tablica1[[#This Row],[Godište]]&amp;""&amp;Tablica1[[#This Row],[Spol]]</f>
        <v>2004Ž</v>
      </c>
      <c r="I15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C2</v>
      </c>
    </row>
    <row r="160" spans="1:9" x14ac:dyDescent="0.2">
      <c r="A160" s="63" t="s">
        <v>590</v>
      </c>
      <c r="B160" s="132">
        <v>2002</v>
      </c>
      <c r="C160" s="63" t="s">
        <v>6</v>
      </c>
      <c r="D160" s="64" t="s">
        <v>52</v>
      </c>
      <c r="E160" s="65" t="s">
        <v>354</v>
      </c>
      <c r="F160" s="65" t="s">
        <v>366</v>
      </c>
      <c r="G160" s="65"/>
      <c r="H160" s="43" t="str">
        <f>Tablica1[[#This Row],[Godište]]&amp;""&amp;Tablica1[[#This Row],[Spol]]</f>
        <v>2002Ž</v>
      </c>
      <c r="I16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61" spans="1:9" x14ac:dyDescent="0.2">
      <c r="A161" s="70" t="s">
        <v>113</v>
      </c>
      <c r="B161" s="133">
        <v>2006</v>
      </c>
      <c r="C161" s="70" t="s">
        <v>6</v>
      </c>
      <c r="D161" s="64" t="s">
        <v>52</v>
      </c>
      <c r="E161" s="65" t="s">
        <v>357</v>
      </c>
      <c r="F161" s="67" t="s">
        <v>368</v>
      </c>
      <c r="G161" s="65"/>
      <c r="H161" s="43" t="str">
        <f>Tablica1[[#This Row],[Godište]]&amp;""&amp;Tablica1[[#This Row],[Spol]]</f>
        <v>2006Ž</v>
      </c>
      <c r="I16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62" spans="1:9" x14ac:dyDescent="0.2">
      <c r="A162" s="63" t="s">
        <v>109</v>
      </c>
      <c r="B162" s="132">
        <v>2002</v>
      </c>
      <c r="C162" s="63" t="s">
        <v>6</v>
      </c>
      <c r="D162" s="64" t="s">
        <v>52</v>
      </c>
      <c r="E162" s="65" t="s">
        <v>348</v>
      </c>
      <c r="F162" s="65" t="s">
        <v>360</v>
      </c>
      <c r="G162" s="65"/>
      <c r="H162" s="43" t="str">
        <f>Tablica1[[#This Row],[Godište]]&amp;""&amp;Tablica1[[#This Row],[Spol]]</f>
        <v>2002Ž</v>
      </c>
      <c r="I16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63" spans="1:9" x14ac:dyDescent="0.2">
      <c r="A163" s="63" t="s">
        <v>112</v>
      </c>
      <c r="B163" s="132">
        <v>2006</v>
      </c>
      <c r="C163" s="63" t="s">
        <v>6</v>
      </c>
      <c r="D163" s="64" t="s">
        <v>52</v>
      </c>
      <c r="E163" s="65" t="s">
        <v>356</v>
      </c>
      <c r="F163" s="67" t="s">
        <v>367</v>
      </c>
      <c r="G163" s="65"/>
      <c r="H163" s="43" t="str">
        <f>Tablica1[[#This Row],[Godište]]&amp;""&amp;Tablica1[[#This Row],[Spol]]</f>
        <v>2006Ž</v>
      </c>
      <c r="I16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64" spans="1:9" x14ac:dyDescent="0.2">
      <c r="A164" s="63" t="s">
        <v>115</v>
      </c>
      <c r="B164" s="132">
        <v>2006</v>
      </c>
      <c r="C164" s="63" t="s">
        <v>6</v>
      </c>
      <c r="D164" s="64" t="s">
        <v>52</v>
      </c>
      <c r="E164" s="65" t="s">
        <v>193</v>
      </c>
      <c r="F164" s="67" t="s">
        <v>367</v>
      </c>
      <c r="G164" s="65"/>
      <c r="H164" s="43" t="str">
        <f>Tablica1[[#This Row],[Godište]]&amp;""&amp;Tablica1[[#This Row],[Spol]]</f>
        <v>2006Ž</v>
      </c>
      <c r="I16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65" spans="1:9" x14ac:dyDescent="0.2">
      <c r="A165" s="63" t="s">
        <v>114</v>
      </c>
      <c r="B165" s="132">
        <v>2006</v>
      </c>
      <c r="C165" s="63" t="s">
        <v>6</v>
      </c>
      <c r="D165" s="64" t="s">
        <v>52</v>
      </c>
      <c r="E165" s="65" t="s">
        <v>309</v>
      </c>
      <c r="F165" s="65" t="s">
        <v>334</v>
      </c>
      <c r="G165" s="65"/>
      <c r="H165" s="43" t="str">
        <f>Tablica1[[#This Row],[Godište]]&amp;""&amp;Tablica1[[#This Row],[Spol]]</f>
        <v>2006Ž</v>
      </c>
      <c r="I16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66" spans="1:9" x14ac:dyDescent="0.2">
      <c r="A166" s="63" t="s">
        <v>264</v>
      </c>
      <c r="B166" s="132" t="s">
        <v>265</v>
      </c>
      <c r="C166" s="63" t="s">
        <v>6</v>
      </c>
      <c r="D166" s="64" t="s">
        <v>226</v>
      </c>
      <c r="E166" s="65" t="s">
        <v>313</v>
      </c>
      <c r="F166" s="67" t="s">
        <v>266</v>
      </c>
      <c r="G166" s="65"/>
      <c r="H166" s="43" t="str">
        <f>Tablica1[[#This Row],[Godište]]&amp;""&amp;Tablica1[[#This Row],[Spol]]</f>
        <v>2000Ž</v>
      </c>
      <c r="I16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67" spans="1:9" x14ac:dyDescent="0.2">
      <c r="A167" s="70" t="s">
        <v>261</v>
      </c>
      <c r="B167" s="133" t="s">
        <v>262</v>
      </c>
      <c r="C167" s="70" t="s">
        <v>6</v>
      </c>
      <c r="D167" s="69" t="s">
        <v>226</v>
      </c>
      <c r="E167" s="65" t="s">
        <v>312</v>
      </c>
      <c r="F167" s="67" t="s">
        <v>263</v>
      </c>
      <c r="G167" s="65"/>
      <c r="H167" s="43" t="str">
        <f>Tablica1[[#This Row],[Godište]]&amp;""&amp;Tablica1[[#This Row],[Spol]]</f>
        <v>2002Ž</v>
      </c>
      <c r="I16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68" spans="1:9" x14ac:dyDescent="0.2">
      <c r="A168" s="63" t="s">
        <v>156</v>
      </c>
      <c r="B168" s="132">
        <v>2002</v>
      </c>
      <c r="C168" s="63" t="s">
        <v>6</v>
      </c>
      <c r="D168" s="64" t="s">
        <v>26</v>
      </c>
      <c r="E168" s="65" t="s">
        <v>565</v>
      </c>
      <c r="F168" s="65" t="s">
        <v>277</v>
      </c>
      <c r="G168" s="65"/>
      <c r="H168" s="66" t="str">
        <f>Tablica1[[#This Row],[Godište]]&amp;""&amp;Tablica1[[#This Row],[Spol]]</f>
        <v>2002Ž</v>
      </c>
      <c r="I168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69" spans="1:9" x14ac:dyDescent="0.2">
      <c r="A169" s="63" t="s">
        <v>569</v>
      </c>
      <c r="B169" s="132">
        <v>2006</v>
      </c>
      <c r="C169" s="63" t="s">
        <v>6</v>
      </c>
      <c r="D169" s="64" t="s">
        <v>26</v>
      </c>
      <c r="E169" s="65" t="s">
        <v>77</v>
      </c>
      <c r="F169" s="65" t="s">
        <v>570</v>
      </c>
      <c r="G169" s="65"/>
      <c r="H169" s="66" t="str">
        <f>Tablica1[[#This Row],[Godište]]&amp;""&amp;Tablica1[[#This Row],[Spol]]</f>
        <v>2006Ž</v>
      </c>
      <c r="I169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70" spans="1:9" x14ac:dyDescent="0.2">
      <c r="A170" s="70" t="s">
        <v>106</v>
      </c>
      <c r="B170" s="133">
        <v>2007</v>
      </c>
      <c r="C170" s="70" t="s">
        <v>6</v>
      </c>
      <c r="D170" s="64" t="s">
        <v>52</v>
      </c>
      <c r="E170" s="65" t="s">
        <v>97</v>
      </c>
      <c r="F170" s="65" t="s">
        <v>158</v>
      </c>
      <c r="G170" s="65"/>
      <c r="H170" s="43" t="str">
        <f>Tablica1[[#This Row],[Godište]]&amp;""&amp;Tablica1[[#This Row],[Spol]]</f>
        <v>2007Ž</v>
      </c>
      <c r="I17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71" spans="1:9" x14ac:dyDescent="0.2">
      <c r="A171" s="63" t="s">
        <v>107</v>
      </c>
      <c r="B171" s="132">
        <v>2008</v>
      </c>
      <c r="C171" s="63" t="s">
        <v>6</v>
      </c>
      <c r="D171" s="64" t="s">
        <v>52</v>
      </c>
      <c r="E171" s="67" t="s">
        <v>116</v>
      </c>
      <c r="F171" s="67" t="s">
        <v>100</v>
      </c>
      <c r="G171" s="65"/>
      <c r="H171" s="43" t="str">
        <f>Tablica1[[#This Row],[Godište]]&amp;""&amp;Tablica1[[#This Row],[Spol]]</f>
        <v>2008Ž</v>
      </c>
      <c r="I17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72" spans="1:9" x14ac:dyDescent="0.2">
      <c r="A172" s="63" t="s">
        <v>149</v>
      </c>
      <c r="B172" s="132">
        <v>2007</v>
      </c>
      <c r="C172" s="63" t="s">
        <v>6</v>
      </c>
      <c r="D172" s="69" t="s">
        <v>24</v>
      </c>
      <c r="E172" s="65" t="s">
        <v>546</v>
      </c>
      <c r="F172" s="67" t="s">
        <v>499</v>
      </c>
      <c r="G172" s="65"/>
      <c r="H172" s="43" t="str">
        <f>Tablica1[[#This Row],[Godište]]&amp;""&amp;Tablica1[[#This Row],[Spol]]</f>
        <v>2007Ž</v>
      </c>
      <c r="I17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73" spans="1:9" x14ac:dyDescent="0.2">
      <c r="A173" s="63" t="s">
        <v>552</v>
      </c>
      <c r="B173" s="132" t="s">
        <v>202</v>
      </c>
      <c r="C173" s="63" t="s">
        <v>6</v>
      </c>
      <c r="D173" s="64" t="s">
        <v>24</v>
      </c>
      <c r="E173" s="65" t="s">
        <v>553</v>
      </c>
      <c r="F173" s="65" t="s">
        <v>554</v>
      </c>
      <c r="G173" s="65"/>
      <c r="H173" s="66" t="str">
        <f>Tablica1[[#This Row],[Godište]]&amp;""&amp;Tablica1[[#This Row],[Spol]]</f>
        <v>2006Ž</v>
      </c>
      <c r="I173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74" spans="1:9" x14ac:dyDescent="0.2">
      <c r="A174" s="70" t="s">
        <v>105</v>
      </c>
      <c r="B174" s="133">
        <v>2006</v>
      </c>
      <c r="C174" s="70" t="s">
        <v>6</v>
      </c>
      <c r="D174" s="64" t="s">
        <v>52</v>
      </c>
      <c r="E174" s="65" t="s">
        <v>99</v>
      </c>
      <c r="F174" s="65" t="s">
        <v>98</v>
      </c>
      <c r="G174" s="65"/>
      <c r="H174" s="43" t="str">
        <f>Tablica1[[#This Row],[Godište]]&amp;""&amp;Tablica1[[#This Row],[Spol]]</f>
        <v>2006Ž</v>
      </c>
      <c r="I17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75" spans="1:9" x14ac:dyDescent="0.2">
      <c r="A175" s="63" t="s">
        <v>108</v>
      </c>
      <c r="B175" s="132">
        <v>2008</v>
      </c>
      <c r="C175" s="63" t="s">
        <v>6</v>
      </c>
      <c r="D175" s="64" t="s">
        <v>52</v>
      </c>
      <c r="E175" s="65" t="s">
        <v>359</v>
      </c>
      <c r="F175" s="65" t="s">
        <v>356</v>
      </c>
      <c r="G175" s="65"/>
      <c r="H175" s="43" t="str">
        <f>Tablica1[[#This Row],[Godište]]&amp;""&amp;Tablica1[[#This Row],[Spol]]</f>
        <v>2008Ž</v>
      </c>
      <c r="I17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76" spans="1:9" x14ac:dyDescent="0.2">
      <c r="A176" s="63" t="s">
        <v>66</v>
      </c>
      <c r="B176" s="132">
        <v>2001</v>
      </c>
      <c r="C176" s="63" t="s">
        <v>6</v>
      </c>
      <c r="D176" s="64" t="s">
        <v>25</v>
      </c>
      <c r="E176" s="65" t="s">
        <v>248</v>
      </c>
      <c r="F176" s="65" t="s">
        <v>249</v>
      </c>
      <c r="G176" s="65"/>
      <c r="H176" s="43" t="str">
        <f>Tablica1[[#This Row],[Godište]]&amp;""&amp;Tablica1[[#This Row],[Spol]]</f>
        <v>2001Ž</v>
      </c>
      <c r="I17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77" spans="1:9" x14ac:dyDescent="0.2">
      <c r="A177" s="63" t="s">
        <v>145</v>
      </c>
      <c r="B177" s="132">
        <v>2002</v>
      </c>
      <c r="C177" s="63" t="s">
        <v>6</v>
      </c>
      <c r="D177" s="64" t="s">
        <v>24</v>
      </c>
      <c r="E177" s="65" t="s">
        <v>538</v>
      </c>
      <c r="F177" s="65" t="s">
        <v>539</v>
      </c>
      <c r="G177" s="65"/>
      <c r="H177" s="66" t="str">
        <f>Tablica1[[#This Row],[Godište]]&amp;""&amp;Tablica1[[#This Row],[Spol]]</f>
        <v>2002Ž</v>
      </c>
      <c r="I177" s="66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78" spans="1:9" x14ac:dyDescent="0.2">
      <c r="A178" s="63" t="s">
        <v>143</v>
      </c>
      <c r="B178" s="132">
        <v>2003</v>
      </c>
      <c r="C178" s="68" t="s">
        <v>6</v>
      </c>
      <c r="D178" s="69" t="s">
        <v>24</v>
      </c>
      <c r="E178" s="65" t="s">
        <v>535</v>
      </c>
      <c r="F178" s="65" t="s">
        <v>536</v>
      </c>
      <c r="G178" s="65"/>
      <c r="H178" s="43" t="str">
        <f>Tablica1[[#This Row],[Godište]]&amp;""&amp;Tablica1[[#This Row],[Spol]]</f>
        <v>2003Ž</v>
      </c>
      <c r="I17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79" spans="1:9" x14ac:dyDescent="0.2">
      <c r="A179" s="63" t="s">
        <v>162</v>
      </c>
      <c r="B179" s="132" t="s">
        <v>270</v>
      </c>
      <c r="C179" s="63" t="s">
        <v>6</v>
      </c>
      <c r="D179" s="64" t="s">
        <v>23</v>
      </c>
      <c r="E179" s="65" t="s">
        <v>451</v>
      </c>
      <c r="F179" s="65" t="s">
        <v>68</v>
      </c>
      <c r="G179" s="65"/>
      <c r="H179" s="43" t="str">
        <f>Tablica1[[#This Row],[Godište]]&amp;""&amp;Tablica1[[#This Row],[Spol]]</f>
        <v>2001Ž</v>
      </c>
      <c r="I179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A2</v>
      </c>
    </row>
    <row r="180" spans="1:9" x14ac:dyDescent="0.2">
      <c r="A180" s="63" t="s">
        <v>161</v>
      </c>
      <c r="B180" s="132" t="s">
        <v>262</v>
      </c>
      <c r="C180" s="63" t="s">
        <v>6</v>
      </c>
      <c r="D180" s="64" t="s">
        <v>23</v>
      </c>
      <c r="E180" s="65" t="s">
        <v>453</v>
      </c>
      <c r="F180" s="65"/>
      <c r="G180" s="65"/>
      <c r="H180" s="43" t="str">
        <f>Tablica1[[#This Row],[Godište]]&amp;""&amp;Tablica1[[#This Row],[Spol]]</f>
        <v>2002Ž</v>
      </c>
      <c r="I180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81" spans="1:9" x14ac:dyDescent="0.2">
      <c r="A181" s="63" t="s">
        <v>159</v>
      </c>
      <c r="B181" s="132" t="s">
        <v>443</v>
      </c>
      <c r="C181" s="63" t="s">
        <v>6</v>
      </c>
      <c r="D181" s="64" t="s">
        <v>23</v>
      </c>
      <c r="E181" s="65" t="s">
        <v>473</v>
      </c>
      <c r="F181" s="67"/>
      <c r="G181" s="65"/>
      <c r="H181" s="43" t="str">
        <f>Tablica1[[#This Row],[Godište]]&amp;""&amp;Tablica1[[#This Row],[Spol]]</f>
        <v>2007Ž</v>
      </c>
      <c r="I181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82" spans="1:9" x14ac:dyDescent="0.2">
      <c r="A182" s="63" t="s">
        <v>466</v>
      </c>
      <c r="B182" s="132" t="s">
        <v>443</v>
      </c>
      <c r="C182" s="63" t="s">
        <v>6</v>
      </c>
      <c r="D182" s="64" t="s">
        <v>23</v>
      </c>
      <c r="E182" s="67" t="s">
        <v>467</v>
      </c>
      <c r="F182" s="67"/>
      <c r="G182" s="65"/>
      <c r="H182" s="43" t="str">
        <f>Tablica1[[#This Row],[Godište]]&amp;""&amp;Tablica1[[#This Row],[Spol]]</f>
        <v>2007Ž</v>
      </c>
      <c r="I182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83" spans="1:9" x14ac:dyDescent="0.2">
      <c r="A183" s="63" t="s">
        <v>474</v>
      </c>
      <c r="B183" s="132" t="s">
        <v>443</v>
      </c>
      <c r="C183" s="63" t="s">
        <v>6</v>
      </c>
      <c r="D183" s="69" t="s">
        <v>23</v>
      </c>
      <c r="E183" s="65" t="s">
        <v>475</v>
      </c>
      <c r="F183" s="65"/>
      <c r="G183" s="65"/>
      <c r="H183" s="43" t="str">
        <f>Tablica1[[#This Row],[Godište]]&amp;""&amp;Tablica1[[#This Row],[Spol]]</f>
        <v>2007Ž</v>
      </c>
      <c r="I183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84" spans="1:9" x14ac:dyDescent="0.2">
      <c r="A184" s="63" t="s">
        <v>476</v>
      </c>
      <c r="B184" s="132" t="s">
        <v>477</v>
      </c>
      <c r="C184" s="63" t="s">
        <v>6</v>
      </c>
      <c r="D184" s="64" t="s">
        <v>23</v>
      </c>
      <c r="E184" s="65" t="s">
        <v>478</v>
      </c>
      <c r="F184" s="67"/>
      <c r="G184" s="65"/>
      <c r="H184" s="43" t="str">
        <f>Tablica1[[#This Row],[Godište]]&amp;""&amp;Tablica1[[#This Row],[Spol]]</f>
        <v>2008Ž</v>
      </c>
      <c r="I184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85" spans="1:9" x14ac:dyDescent="0.2">
      <c r="A185" s="130" t="s">
        <v>150</v>
      </c>
      <c r="B185" s="133">
        <v>2008</v>
      </c>
      <c r="C185" s="70" t="s">
        <v>6</v>
      </c>
      <c r="D185" s="69" t="s">
        <v>24</v>
      </c>
      <c r="E185" s="65" t="s">
        <v>547</v>
      </c>
      <c r="F185" s="65"/>
      <c r="G185" s="65"/>
      <c r="H185" s="43" t="str">
        <f>Tablica1[[#This Row],[Godište]]&amp;""&amp;Tablica1[[#This Row],[Spol]]</f>
        <v>2008Ž</v>
      </c>
      <c r="I185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86" spans="1:9" x14ac:dyDescent="0.2">
      <c r="A186" s="63" t="s">
        <v>151</v>
      </c>
      <c r="B186" s="132">
        <v>2007</v>
      </c>
      <c r="C186" s="63" t="s">
        <v>6</v>
      </c>
      <c r="D186" s="64" t="s">
        <v>24</v>
      </c>
      <c r="E186" s="65" t="s">
        <v>548</v>
      </c>
      <c r="F186" s="67"/>
      <c r="G186" s="65"/>
      <c r="H186" s="43" t="str">
        <f>Tablica1[[#This Row],[Godište]]&amp;""&amp;Tablica1[[#This Row],[Spol]]</f>
        <v>2007Ž</v>
      </c>
      <c r="I186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E2</v>
      </c>
    </row>
    <row r="187" spans="1:9" x14ac:dyDescent="0.2">
      <c r="A187" s="70" t="s">
        <v>454</v>
      </c>
      <c r="B187" s="133" t="s">
        <v>262</v>
      </c>
      <c r="C187" s="70" t="s">
        <v>6</v>
      </c>
      <c r="D187" s="69" t="s">
        <v>23</v>
      </c>
      <c r="E187" s="65" t="s">
        <v>68</v>
      </c>
      <c r="F187" s="65"/>
      <c r="G187" s="65"/>
      <c r="H187" s="43" t="str">
        <f>Tablica1[[#This Row],[Godište]]&amp;""&amp;Tablica1[[#This Row],[Spol]]</f>
        <v>2002Ž</v>
      </c>
      <c r="I187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B2</v>
      </c>
    </row>
    <row r="188" spans="1:9" x14ac:dyDescent="0.2">
      <c r="A188" s="63" t="s">
        <v>160</v>
      </c>
      <c r="B188" s="132" t="s">
        <v>202</v>
      </c>
      <c r="C188" s="63" t="s">
        <v>6</v>
      </c>
      <c r="D188" s="69" t="s">
        <v>23</v>
      </c>
      <c r="E188" s="65" t="s">
        <v>68</v>
      </c>
      <c r="F188" s="67"/>
      <c r="G188" s="65"/>
      <c r="H188" s="43" t="str">
        <f>Tablica1[[#This Row],[Godište]]&amp;""&amp;Tablica1[[#This Row],[Spol]]</f>
        <v>2006Ž</v>
      </c>
      <c r="I188" s="43" t="str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D2</v>
      </c>
    </row>
    <row r="189" spans="1:9" x14ac:dyDescent="0.2">
      <c r="A189" s="63"/>
      <c r="B189" s="132"/>
      <c r="C189" s="63"/>
      <c r="D189" s="63"/>
      <c r="E189" s="65"/>
      <c r="F189" s="65"/>
      <c r="G189" s="65"/>
      <c r="H189" s="66" t="str">
        <f>Tablica1[[#This Row],[Godište]]&amp;""&amp;Tablica1[[#This Row],[Spol]]</f>
        <v/>
      </c>
      <c r="I189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0" spans="1:9" x14ac:dyDescent="0.2">
      <c r="A190" s="63"/>
      <c r="B190" s="132"/>
      <c r="C190" s="63"/>
      <c r="D190" s="63"/>
      <c r="E190" s="65"/>
      <c r="F190" s="65"/>
      <c r="G190" s="65"/>
      <c r="H190" s="66" t="str">
        <f>Tablica1[[#This Row],[Godište]]&amp;""&amp;Tablica1[[#This Row],[Spol]]</f>
        <v/>
      </c>
      <c r="I190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1" spans="1:9" x14ac:dyDescent="0.2">
      <c r="A191" s="63"/>
      <c r="B191" s="132"/>
      <c r="C191" s="63"/>
      <c r="D191" s="63"/>
      <c r="E191" s="65"/>
      <c r="F191" s="65"/>
      <c r="G191" s="65"/>
      <c r="H191" s="66" t="str">
        <f>Tablica1[[#This Row],[Godište]]&amp;""&amp;Tablica1[[#This Row],[Spol]]</f>
        <v/>
      </c>
      <c r="I191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2" spans="1:9" x14ac:dyDescent="0.2">
      <c r="A192" s="63"/>
      <c r="B192" s="132"/>
      <c r="C192" s="63"/>
      <c r="D192" s="63"/>
      <c r="E192" s="65"/>
      <c r="F192" s="65"/>
      <c r="G192" s="65"/>
      <c r="H192" s="66" t="str">
        <f>Tablica1[[#This Row],[Godište]]&amp;""&amp;Tablica1[[#This Row],[Spol]]</f>
        <v/>
      </c>
      <c r="I192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3" spans="1:9" x14ac:dyDescent="0.2">
      <c r="A193" s="63"/>
      <c r="B193" s="132"/>
      <c r="C193" s="63"/>
      <c r="D193" s="63"/>
      <c r="E193" s="65"/>
      <c r="F193" s="65"/>
      <c r="G193" s="65"/>
      <c r="H193" s="66" t="str">
        <f>Tablica1[[#This Row],[Godište]]&amp;""&amp;Tablica1[[#This Row],[Spol]]</f>
        <v/>
      </c>
      <c r="I193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4" spans="1:9" x14ac:dyDescent="0.2">
      <c r="A194" s="63"/>
      <c r="B194" s="132"/>
      <c r="C194" s="63"/>
      <c r="D194" s="63"/>
      <c r="E194" s="65"/>
      <c r="F194" s="65"/>
      <c r="G194" s="65"/>
      <c r="H194" s="66" t="str">
        <f>Tablica1[[#This Row],[Godište]]&amp;""&amp;Tablica1[[#This Row],[Spol]]</f>
        <v/>
      </c>
      <c r="I194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5" spans="1:9" x14ac:dyDescent="0.2">
      <c r="A195" s="63"/>
      <c r="B195" s="132"/>
      <c r="C195" s="63"/>
      <c r="D195" s="63"/>
      <c r="E195" s="65"/>
      <c r="F195" s="65"/>
      <c r="G195" s="65"/>
      <c r="H195" s="66" t="str">
        <f>Tablica1[[#This Row],[Godište]]&amp;""&amp;Tablica1[[#This Row],[Spol]]</f>
        <v/>
      </c>
      <c r="I195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6" spans="1:9" x14ac:dyDescent="0.2">
      <c r="A196" s="63"/>
      <c r="B196" s="132"/>
      <c r="C196" s="63"/>
      <c r="D196" s="63"/>
      <c r="E196" s="65"/>
      <c r="F196" s="65"/>
      <c r="G196" s="65"/>
      <c r="H196" s="66" t="str">
        <f>Tablica1[[#This Row],[Godište]]&amp;""&amp;Tablica1[[#This Row],[Spol]]</f>
        <v/>
      </c>
      <c r="I196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7" spans="1:9" x14ac:dyDescent="0.2">
      <c r="A197" s="63"/>
      <c r="B197" s="132"/>
      <c r="C197" s="63"/>
      <c r="D197" s="63"/>
      <c r="E197" s="65"/>
      <c r="F197" s="65"/>
      <c r="G197" s="65"/>
      <c r="H197" s="66" t="str">
        <f>Tablica1[[#This Row],[Godište]]&amp;""&amp;Tablica1[[#This Row],[Spol]]</f>
        <v/>
      </c>
      <c r="I197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8" spans="1:9" x14ac:dyDescent="0.2">
      <c r="A198" s="63"/>
      <c r="B198" s="132"/>
      <c r="C198" s="63"/>
      <c r="D198" s="63"/>
      <c r="E198" s="65"/>
      <c r="F198" s="65"/>
      <c r="G198" s="65"/>
      <c r="H198" s="66" t="str">
        <f>Tablica1[[#This Row],[Godište]]&amp;""&amp;Tablica1[[#This Row],[Spol]]</f>
        <v/>
      </c>
      <c r="I198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199" spans="1:9" x14ac:dyDescent="0.2">
      <c r="A199" s="63"/>
      <c r="B199" s="132"/>
      <c r="C199" s="63"/>
      <c r="D199" s="63"/>
      <c r="E199" s="65"/>
      <c r="F199" s="65"/>
      <c r="G199" s="65"/>
      <c r="H199" s="66" t="str">
        <f>Tablica1[[#This Row],[Godište]]&amp;""&amp;Tablica1[[#This Row],[Spol]]</f>
        <v/>
      </c>
      <c r="I199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0" spans="1:9" x14ac:dyDescent="0.2">
      <c r="A200" s="63"/>
      <c r="B200" s="132"/>
      <c r="C200" s="63"/>
      <c r="D200" s="63"/>
      <c r="E200" s="65"/>
      <c r="F200" s="65"/>
      <c r="G200" s="65"/>
      <c r="H200" s="66" t="str">
        <f>Tablica1[[#This Row],[Godište]]&amp;""&amp;Tablica1[[#This Row],[Spol]]</f>
        <v/>
      </c>
      <c r="I200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1" spans="1:9" x14ac:dyDescent="0.2">
      <c r="A201" s="63"/>
      <c r="B201" s="132"/>
      <c r="C201" s="63"/>
      <c r="D201" s="63"/>
      <c r="E201" s="65"/>
      <c r="F201" s="65"/>
      <c r="G201" s="65"/>
      <c r="H201" s="66" t="str">
        <f>Tablica1[[#This Row],[Godište]]&amp;""&amp;Tablica1[[#This Row],[Spol]]</f>
        <v/>
      </c>
      <c r="I201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2" spans="1:9" x14ac:dyDescent="0.2">
      <c r="A202" s="63"/>
      <c r="B202" s="132"/>
      <c r="C202" s="63"/>
      <c r="D202" s="63"/>
      <c r="E202" s="65"/>
      <c r="F202" s="65"/>
      <c r="G202" s="65"/>
      <c r="H202" s="66" t="str">
        <f>Tablica1[[#This Row],[Godište]]&amp;""&amp;Tablica1[[#This Row],[Spol]]</f>
        <v/>
      </c>
      <c r="I202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3" spans="1:9" x14ac:dyDescent="0.2">
      <c r="A203" s="63"/>
      <c r="B203" s="132"/>
      <c r="C203" s="63"/>
      <c r="D203" s="63"/>
      <c r="E203" s="65"/>
      <c r="F203" s="65"/>
      <c r="G203" s="65"/>
      <c r="H203" s="66" t="str">
        <f>Tablica1[[#This Row],[Godište]]&amp;""&amp;Tablica1[[#This Row],[Spol]]</f>
        <v/>
      </c>
      <c r="I203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4" spans="1:9" x14ac:dyDescent="0.2">
      <c r="A204" s="63"/>
      <c r="B204" s="132"/>
      <c r="C204" s="63"/>
      <c r="D204" s="63"/>
      <c r="E204" s="65"/>
      <c r="F204" s="65"/>
      <c r="G204" s="65"/>
      <c r="H204" s="66" t="str">
        <f>Tablica1[[#This Row],[Godište]]&amp;""&amp;Tablica1[[#This Row],[Spol]]</f>
        <v/>
      </c>
      <c r="I204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5" spans="1:9" x14ac:dyDescent="0.2">
      <c r="A205" s="63"/>
      <c r="B205" s="132"/>
      <c r="C205" s="63"/>
      <c r="D205" s="63"/>
      <c r="E205" s="65"/>
      <c r="F205" s="65"/>
      <c r="G205" s="65"/>
      <c r="H205" s="66" t="str">
        <f>Tablica1[[#This Row],[Godište]]&amp;""&amp;Tablica1[[#This Row],[Spol]]</f>
        <v/>
      </c>
      <c r="I205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6" spans="1:9" x14ac:dyDescent="0.2">
      <c r="A206" s="63"/>
      <c r="B206" s="132"/>
      <c r="C206" s="63"/>
      <c r="D206" s="63"/>
      <c r="E206" s="65"/>
      <c r="F206" s="65"/>
      <c r="G206" s="65"/>
      <c r="H206" s="66" t="str">
        <f>Tablica1[[#This Row],[Godište]]&amp;""&amp;Tablica1[[#This Row],[Spol]]</f>
        <v/>
      </c>
      <c r="I206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7" spans="1:9" x14ac:dyDescent="0.2">
      <c r="A207" s="63"/>
      <c r="B207" s="132"/>
      <c r="C207" s="63"/>
      <c r="D207" s="63"/>
      <c r="E207" s="65"/>
      <c r="F207" s="65"/>
      <c r="G207" s="65"/>
      <c r="H207" s="66" t="str">
        <f>Tablica1[[#This Row],[Godište]]&amp;""&amp;Tablica1[[#This Row],[Spol]]</f>
        <v/>
      </c>
      <c r="I207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8" spans="1:9" x14ac:dyDescent="0.2">
      <c r="A208" s="63"/>
      <c r="B208" s="132"/>
      <c r="C208" s="63"/>
      <c r="D208" s="63"/>
      <c r="E208" s="65"/>
      <c r="F208" s="65"/>
      <c r="G208" s="65"/>
      <c r="H208" s="66" t="str">
        <f>Tablica1[[#This Row],[Godište]]&amp;""&amp;Tablica1[[#This Row],[Spol]]</f>
        <v/>
      </c>
      <c r="I208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09" spans="1:9" x14ac:dyDescent="0.2">
      <c r="A209" s="63"/>
      <c r="B209" s="132"/>
      <c r="C209" s="63"/>
      <c r="D209" s="63"/>
      <c r="E209" s="65"/>
      <c r="F209" s="65"/>
      <c r="G209" s="65"/>
      <c r="H209" s="66" t="str">
        <f>Tablica1[[#This Row],[Godište]]&amp;""&amp;Tablica1[[#This Row],[Spol]]</f>
        <v/>
      </c>
      <c r="I209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0" spans="1:9" x14ac:dyDescent="0.2">
      <c r="A210" s="63"/>
      <c r="B210" s="132"/>
      <c r="C210" s="63"/>
      <c r="D210" s="63"/>
      <c r="E210" s="65"/>
      <c r="F210" s="65"/>
      <c r="G210" s="65"/>
      <c r="H210" s="66" t="str">
        <f>Tablica1[[#This Row],[Godište]]&amp;""&amp;Tablica1[[#This Row],[Spol]]</f>
        <v/>
      </c>
      <c r="I210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1" spans="1:9" x14ac:dyDescent="0.2">
      <c r="A211" s="63"/>
      <c r="B211" s="132"/>
      <c r="C211" s="63"/>
      <c r="D211" s="63"/>
      <c r="E211" s="65"/>
      <c r="F211" s="65"/>
      <c r="G211" s="65"/>
      <c r="H211" s="66" t="str">
        <f>Tablica1[[#This Row],[Godište]]&amp;""&amp;Tablica1[[#This Row],[Spol]]</f>
        <v/>
      </c>
      <c r="I211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2" spans="1:9" x14ac:dyDescent="0.2">
      <c r="A212" s="63"/>
      <c r="B212" s="132"/>
      <c r="C212" s="63"/>
      <c r="D212" s="63"/>
      <c r="E212" s="65"/>
      <c r="F212" s="65"/>
      <c r="G212" s="65"/>
      <c r="H212" s="66" t="str">
        <f>Tablica1[[#This Row],[Godište]]&amp;""&amp;Tablica1[[#This Row],[Spol]]</f>
        <v/>
      </c>
      <c r="I212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3" spans="1:9" x14ac:dyDescent="0.2">
      <c r="A213" s="63"/>
      <c r="B213" s="132"/>
      <c r="C213" s="63"/>
      <c r="D213" s="63"/>
      <c r="E213" s="65"/>
      <c r="F213" s="65"/>
      <c r="G213" s="65"/>
      <c r="H213" s="66" t="str">
        <f>Tablica1[[#This Row],[Godište]]&amp;""&amp;Tablica1[[#This Row],[Spol]]</f>
        <v/>
      </c>
      <c r="I213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4" spans="1:9" x14ac:dyDescent="0.2">
      <c r="A214" s="63"/>
      <c r="B214" s="132"/>
      <c r="C214" s="63"/>
      <c r="D214" s="63"/>
      <c r="E214" s="65"/>
      <c r="F214" s="65"/>
      <c r="G214" s="65"/>
      <c r="H214" s="66" t="str">
        <f>Tablica1[[#This Row],[Godište]]&amp;""&amp;Tablica1[[#This Row],[Spol]]</f>
        <v/>
      </c>
      <c r="I214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5" spans="1:9" x14ac:dyDescent="0.2">
      <c r="A215" s="63"/>
      <c r="B215" s="132"/>
      <c r="C215" s="63"/>
      <c r="D215" s="63"/>
      <c r="E215" s="65"/>
      <c r="F215" s="65"/>
      <c r="G215" s="65"/>
      <c r="H215" s="66" t="str">
        <f>Tablica1[[#This Row],[Godište]]&amp;""&amp;Tablica1[[#This Row],[Spol]]</f>
        <v/>
      </c>
      <c r="I215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6" spans="1:9" x14ac:dyDescent="0.2">
      <c r="A216" s="63"/>
      <c r="B216" s="132"/>
      <c r="C216" s="63"/>
      <c r="D216" s="63"/>
      <c r="E216" s="65"/>
      <c r="F216" s="65"/>
      <c r="G216" s="65"/>
      <c r="H216" s="66" t="str">
        <f>Tablica1[[#This Row],[Godište]]&amp;""&amp;Tablica1[[#This Row],[Spol]]</f>
        <v/>
      </c>
      <c r="I216" s="66">
        <f>IF(Tablica1[[#This Row],[401]]="1998M","A1",IF(Tablica1[[#This Row],[401]]="1997M","A1",IF(Tablica1[[#This Row],[401]]="1996M","A1",IF(Tablica1[[#This Row],[401]]="1999M","A1",IF(Tablica1[[#This Row],[401]]="2000M","B1",IF(Tablica1[[#This Row],[401]]="2001M","B1",IF(Tablica1[[#This Row],[401]]="2002M","C1",IF(Tablica1[[#This Row],[401]]="2003M","C1",IF(Tablica1[[#This Row],[401]]="2004M","D1",IF(Tablica1[[#This Row],[401]]="2005M","D1",IF(Tablica1[[#This Row],[401]]="2006M","E1",IF(Tablica1[[#This Row],[401]]="2007M","E1",IF(Tablica1[[#This Row],[401]]="2008M","E1",IF(Tablica1[[#This Row],[401]]="2009M","E1",IF(Tablica1[[#This Row],[401]]="1997Ž","A2",IF(Tablica1[[#This Row],[401]]="1998Ž","A2",IF(Tablica1[[#This Row],[401]]="1999Ž","A2",IF(Tablica1[[#This Row],[401]]="2000Ž","A2",IF(Tablica1[[#This Row],[401]]="2001Ž","A2",IF(Tablica1[[#This Row],[401]]="2002Ž","B2",IF(Tablica1[[#This Row],[401]]="2003Ž","B2",IF(Tablica1[[#This Row],[401]]="2004Ž","C2",IF(Tablica1[[#This Row],[401]]="2005Ž","C2",IF(Tablica1[[#This Row],[401]]="2006Ž","D2",IF(Tablica1[[#This Row],[401]]="2007Ž","E2",IF(Tablica1[[#This Row],[401]]="2008Ž","E2",IF(Tablica1[[#This Row],[401]]="2009Ž","E2",IF(Tablica1[[#This Row],[401]]="2010Ž","E2",))))))))))))))))))))))))))))</f>
        <v>0</v>
      </c>
    </row>
    <row r="217" spans="1:9" x14ac:dyDescent="0.2">
      <c r="D217" s="43">
        <f>SUBTOTAL(103,Tablica1[Klub])</f>
        <v>187</v>
      </c>
      <c r="E217" s="46">
        <f>SUBTOTAL(103,Tablica1[100m Slobodno])</f>
        <v>182</v>
      </c>
      <c r="F217" s="122">
        <f>SUBTOTAL(103,Tablica1[50 Leptir])</f>
        <v>88</v>
      </c>
      <c r="G217" s="122">
        <f>SUBTOTAL(103,Tablica1[200m Prsno])</f>
        <v>76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zoomScaleNormal="100" workbookViewId="0">
      <selection activeCell="B44" sqref="B44:E60"/>
    </sheetView>
  </sheetViews>
  <sheetFormatPr defaultRowHeight="12" x14ac:dyDescent="0.2"/>
  <cols>
    <col min="1" max="1" width="9.140625" style="127"/>
    <col min="2" max="2" width="19.28515625" style="95" bestFit="1" customWidth="1"/>
    <col min="3" max="3" width="10.140625" style="95" customWidth="1"/>
    <col min="4" max="5" width="7" style="95" customWidth="1"/>
    <col min="6" max="6" width="15.5703125" style="95" customWidth="1"/>
    <col min="7" max="7" width="11.85546875" style="95" customWidth="1"/>
    <col min="8" max="8" width="9.140625" style="95" hidden="1" customWidth="1"/>
    <col min="9" max="9" width="9.140625" style="95" customWidth="1"/>
    <col min="10" max="12" width="9.140625" style="95" hidden="1" customWidth="1"/>
    <col min="13" max="16384" width="9.140625" style="95"/>
  </cols>
  <sheetData>
    <row r="1" spans="1:12" ht="15.75" customHeight="1" x14ac:dyDescent="0.2">
      <c r="B1" s="148" t="s">
        <v>242</v>
      </c>
      <c r="C1" s="148"/>
      <c r="D1" s="148"/>
      <c r="E1" s="148"/>
      <c r="F1" s="148"/>
      <c r="G1" s="148"/>
    </row>
    <row r="2" spans="1:12" ht="15.75" customHeight="1" x14ac:dyDescent="0.2">
      <c r="B2" s="149" t="s">
        <v>825</v>
      </c>
      <c r="C2" s="149"/>
      <c r="D2" s="149"/>
      <c r="E2" s="149"/>
      <c r="F2" s="149"/>
      <c r="G2" s="149"/>
    </row>
    <row r="4" spans="1:12" x14ac:dyDescent="0.2">
      <c r="B4" s="96" t="s">
        <v>53</v>
      </c>
      <c r="C4" s="96" t="s">
        <v>54</v>
      </c>
      <c r="D4" s="96" t="s">
        <v>55</v>
      </c>
      <c r="E4" s="96" t="s">
        <v>56</v>
      </c>
      <c r="F4" s="97" t="s">
        <v>194</v>
      </c>
      <c r="G4" s="97" t="s">
        <v>195</v>
      </c>
      <c r="H4" s="95" t="s">
        <v>57</v>
      </c>
      <c r="I4" s="95" t="s">
        <v>58</v>
      </c>
      <c r="J4" s="95" t="s">
        <v>59</v>
      </c>
      <c r="K4" s="95" t="s">
        <v>60</v>
      </c>
      <c r="L4" s="95" t="s">
        <v>61</v>
      </c>
    </row>
    <row r="5" spans="1:12" ht="12.75" hidden="1" x14ac:dyDescent="0.2">
      <c r="A5" s="128">
        <v>1</v>
      </c>
      <c r="B5" s="168" t="s">
        <v>268</v>
      </c>
      <c r="C5" s="46" t="s">
        <v>265</v>
      </c>
      <c r="D5" s="43" t="s">
        <v>7</v>
      </c>
      <c r="E5" s="43" t="s">
        <v>226</v>
      </c>
      <c r="F5" s="44" t="s">
        <v>315</v>
      </c>
      <c r="G5" s="169" t="s">
        <v>733</v>
      </c>
      <c r="H5" s="95" t="str">
        <f>Tablica11237[[#This Row],[Godište]]&amp;""&amp;Tablica11237[[#This Row],[Spol]]</f>
        <v>2000M</v>
      </c>
      <c r="I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6" spans="1:12" ht="12.75" hidden="1" x14ac:dyDescent="0.2">
      <c r="A6" s="128">
        <v>2</v>
      </c>
      <c r="B6" s="168" t="s">
        <v>271</v>
      </c>
      <c r="C6" s="46" t="s">
        <v>265</v>
      </c>
      <c r="D6" s="43" t="s">
        <v>7</v>
      </c>
      <c r="E6" s="43" t="s">
        <v>226</v>
      </c>
      <c r="F6" s="44" t="s">
        <v>317</v>
      </c>
      <c r="G6" s="169" t="s">
        <v>734</v>
      </c>
      <c r="H6" s="95" t="str">
        <f>Tablica11237[[#This Row],[Godište]]&amp;""&amp;Tablica11237[[#This Row],[Spol]]</f>
        <v>2000M</v>
      </c>
      <c r="I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7" spans="1:12" ht="13.5" hidden="1" thickBot="1" x14ac:dyDescent="0.25">
      <c r="A7" s="128">
        <v>1</v>
      </c>
      <c r="B7" s="53" t="s">
        <v>574</v>
      </c>
      <c r="C7" s="121">
        <v>2002</v>
      </c>
      <c r="D7" s="59" t="s">
        <v>7</v>
      </c>
      <c r="E7" s="59" t="s">
        <v>52</v>
      </c>
      <c r="F7" s="57" t="s">
        <v>296</v>
      </c>
      <c r="G7" s="55" t="s">
        <v>735</v>
      </c>
      <c r="H7" s="113" t="str">
        <f>Tablica11237[[#This Row],[Godište]]&amp;""&amp;Tablica11237[[#This Row],[Spol]]</f>
        <v>2002M</v>
      </c>
      <c r="I7" s="157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  <c r="J7" s="113"/>
      <c r="K7" s="113"/>
      <c r="L7" s="113"/>
    </row>
    <row r="8" spans="1:12" ht="12.75" hidden="1" x14ac:dyDescent="0.2">
      <c r="A8" s="128">
        <v>2</v>
      </c>
      <c r="B8" s="53" t="s">
        <v>578</v>
      </c>
      <c r="C8" s="121">
        <v>2002</v>
      </c>
      <c r="D8" s="59" t="s">
        <v>7</v>
      </c>
      <c r="E8" s="59" t="s">
        <v>52</v>
      </c>
      <c r="F8" s="57" t="s">
        <v>300</v>
      </c>
      <c r="G8" s="55" t="s">
        <v>736</v>
      </c>
      <c r="H8" s="95" t="str">
        <f>Tablica11237[[#This Row],[Godište]]&amp;""&amp;Tablica11237[[#This Row],[Spol]]</f>
        <v>2002M</v>
      </c>
      <c r="I8" s="157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9" spans="1:12" ht="12.75" hidden="1" x14ac:dyDescent="0.2">
      <c r="A9" s="128"/>
      <c r="B9" s="168" t="s">
        <v>122</v>
      </c>
      <c r="C9" s="46">
        <v>1999</v>
      </c>
      <c r="D9" s="43" t="s">
        <v>7</v>
      </c>
      <c r="E9" s="43" t="s">
        <v>24</v>
      </c>
      <c r="F9" s="44" t="s">
        <v>480</v>
      </c>
      <c r="G9" s="169" t="s">
        <v>738</v>
      </c>
      <c r="H9" s="95" t="str">
        <f>Tablica11237[[#This Row],[Godište]]&amp;""&amp;Tablica11237[[#This Row],[Spol]]</f>
        <v>1999M</v>
      </c>
      <c r="I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10" spans="1:12" ht="13.5" hidden="1" thickBot="1" x14ac:dyDescent="0.25">
      <c r="A10" s="128">
        <v>3</v>
      </c>
      <c r="B10" s="54" t="s">
        <v>573</v>
      </c>
      <c r="C10" s="162">
        <v>2001</v>
      </c>
      <c r="D10" s="161" t="s">
        <v>7</v>
      </c>
      <c r="E10" s="161" t="s">
        <v>52</v>
      </c>
      <c r="F10" s="163" t="s">
        <v>295</v>
      </c>
      <c r="G10" s="56" t="s">
        <v>737</v>
      </c>
      <c r="H10" s="95" t="str">
        <f>Tablica11237[[#This Row],[Godište]]&amp;""&amp;Tablica11237[[#This Row],[Spol]]</f>
        <v>2001M</v>
      </c>
      <c r="I1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1" spans="1:12" ht="13.5" hidden="1" thickBot="1" x14ac:dyDescent="0.25">
      <c r="A11" s="128">
        <v>3</v>
      </c>
      <c r="B11" s="54" t="s">
        <v>577</v>
      </c>
      <c r="C11" s="162">
        <v>2002</v>
      </c>
      <c r="D11" s="161" t="s">
        <v>7</v>
      </c>
      <c r="E11" s="161" t="s">
        <v>52</v>
      </c>
      <c r="F11" s="163" t="s">
        <v>299</v>
      </c>
      <c r="G11" s="56" t="s">
        <v>731</v>
      </c>
      <c r="H11" s="95" t="str">
        <f>Tablica11237[[#This Row],[Godište]]&amp;""&amp;Tablica11237[[#This Row],[Spol]]</f>
        <v>2002M</v>
      </c>
      <c r="I11" s="157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2" spans="1:12" ht="12.75" hidden="1" x14ac:dyDescent="0.2">
      <c r="A12" s="128">
        <v>4</v>
      </c>
      <c r="B12" s="43" t="s">
        <v>269</v>
      </c>
      <c r="C12" s="46" t="s">
        <v>270</v>
      </c>
      <c r="D12" s="43" t="s">
        <v>7</v>
      </c>
      <c r="E12" s="43" t="s">
        <v>226</v>
      </c>
      <c r="F12" s="44" t="s">
        <v>316</v>
      </c>
      <c r="G12" s="49" t="s">
        <v>732</v>
      </c>
      <c r="H12" s="95" t="str">
        <f>Tablica11237[[#This Row],[Godište]]&amp;""&amp;Tablica11237[[#This Row],[Spol]]</f>
        <v>2001M</v>
      </c>
      <c r="I1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3" spans="1:12" ht="12.75" hidden="1" x14ac:dyDescent="0.2">
      <c r="A13" s="128"/>
      <c r="B13" s="168" t="s">
        <v>169</v>
      </c>
      <c r="C13" s="46" t="s">
        <v>377</v>
      </c>
      <c r="D13" s="43" t="s">
        <v>7</v>
      </c>
      <c r="E13" s="43" t="s">
        <v>23</v>
      </c>
      <c r="F13" s="44" t="s">
        <v>378</v>
      </c>
      <c r="G13" s="169" t="s">
        <v>727</v>
      </c>
      <c r="H13" s="95" t="str">
        <f>Tablica11237[[#This Row],[Godište]]&amp;""&amp;Tablica11237[[#This Row],[Spol]]</f>
        <v>1998M</v>
      </c>
      <c r="I1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14" spans="1:12" ht="13.5" hidden="1" thickBot="1" x14ac:dyDescent="0.25">
      <c r="A14" s="128"/>
      <c r="B14" s="54" t="s">
        <v>170</v>
      </c>
      <c r="C14" s="162" t="s">
        <v>381</v>
      </c>
      <c r="D14" s="161" t="s">
        <v>7</v>
      </c>
      <c r="E14" s="161" t="s">
        <v>23</v>
      </c>
      <c r="F14" s="163" t="s">
        <v>382</v>
      </c>
      <c r="G14" s="56" t="s">
        <v>725</v>
      </c>
      <c r="H14" s="95" t="str">
        <f>Tablica11237[[#This Row],[Godište]]&amp;""&amp;Tablica11237[[#This Row],[Spol]]</f>
        <v>1999M</v>
      </c>
      <c r="I1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15" spans="1:12" ht="12.75" hidden="1" x14ac:dyDescent="0.2">
      <c r="A15" s="128">
        <v>4</v>
      </c>
      <c r="B15" s="43" t="s">
        <v>272</v>
      </c>
      <c r="C15" s="46" t="s">
        <v>273</v>
      </c>
      <c r="D15" s="43" t="s">
        <v>7</v>
      </c>
      <c r="E15" s="43" t="s">
        <v>226</v>
      </c>
      <c r="F15" s="44" t="s">
        <v>318</v>
      </c>
      <c r="G15" s="49" t="s">
        <v>723</v>
      </c>
      <c r="H15" s="95" t="str">
        <f>Tablica11237[[#This Row],[Godište]]&amp;""&amp;Tablica11237[[#This Row],[Spol]]</f>
        <v>2003M</v>
      </c>
      <c r="I1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6" spans="1:12" ht="12.75" hidden="1" x14ac:dyDescent="0.2">
      <c r="A16" s="128">
        <v>5</v>
      </c>
      <c r="B16" s="43" t="s">
        <v>572</v>
      </c>
      <c r="C16" s="46">
        <v>2002</v>
      </c>
      <c r="D16" s="43" t="s">
        <v>7</v>
      </c>
      <c r="E16" s="43" t="s">
        <v>52</v>
      </c>
      <c r="F16" s="44" t="s">
        <v>293</v>
      </c>
      <c r="G16" s="49" t="s">
        <v>730</v>
      </c>
      <c r="H16" s="95" t="str">
        <f>Tablica11237[[#This Row],[Godište]]&amp;""&amp;Tablica11237[[#This Row],[Spol]]</f>
        <v>2002M</v>
      </c>
      <c r="I1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7" spans="1:9" ht="12.75" hidden="1" x14ac:dyDescent="0.2">
      <c r="A17" s="128">
        <v>6</v>
      </c>
      <c r="B17" s="43" t="s">
        <v>576</v>
      </c>
      <c r="C17" s="46">
        <v>2002</v>
      </c>
      <c r="D17" s="43" t="s">
        <v>7</v>
      </c>
      <c r="E17" s="43" t="s">
        <v>52</v>
      </c>
      <c r="F17" s="44" t="s">
        <v>298</v>
      </c>
      <c r="G17" s="49" t="s">
        <v>728</v>
      </c>
      <c r="H17" s="95" t="str">
        <f>Tablica11237[[#This Row],[Godište]]&amp;""&amp;Tablica11237[[#This Row],[Spol]]</f>
        <v>2002M</v>
      </c>
      <c r="I1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8" spans="1:9" ht="12.75" hidden="1" x14ac:dyDescent="0.2">
      <c r="A18" s="128">
        <v>5</v>
      </c>
      <c r="B18" s="43" t="s">
        <v>72</v>
      </c>
      <c r="C18" s="46">
        <v>2001</v>
      </c>
      <c r="D18" s="43" t="s">
        <v>7</v>
      </c>
      <c r="E18" s="43" t="s">
        <v>25</v>
      </c>
      <c r="F18" s="44" t="s">
        <v>254</v>
      </c>
      <c r="G18" s="49" t="s">
        <v>722</v>
      </c>
      <c r="H18" s="106" t="str">
        <f>Tablica11237[[#This Row],[Godište]]&amp;""&amp;Tablica11237[[#This Row],[Spol]]</f>
        <v>2001M</v>
      </c>
      <c r="I18" s="106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9" spans="1:9" ht="12.75" hidden="1" x14ac:dyDescent="0.2">
      <c r="A19" s="128">
        <v>6</v>
      </c>
      <c r="B19" s="43" t="s">
        <v>556</v>
      </c>
      <c r="C19" s="46">
        <v>2000</v>
      </c>
      <c r="D19" s="43" t="s">
        <v>7</v>
      </c>
      <c r="E19" s="43" t="s">
        <v>26</v>
      </c>
      <c r="F19" s="44" t="s">
        <v>557</v>
      </c>
      <c r="G19" s="49" t="s">
        <v>719</v>
      </c>
      <c r="H19" s="95" t="str">
        <f>Tablica11237[[#This Row],[Godište]]&amp;""&amp;Tablica11237[[#This Row],[Spol]]</f>
        <v>2000M</v>
      </c>
      <c r="I1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20" spans="1:9" ht="12.75" hidden="1" x14ac:dyDescent="0.2">
      <c r="A20" s="128">
        <v>7</v>
      </c>
      <c r="B20" s="43" t="s">
        <v>571</v>
      </c>
      <c r="C20" s="46">
        <v>2003</v>
      </c>
      <c r="D20" s="43" t="s">
        <v>7</v>
      </c>
      <c r="E20" s="43" t="s">
        <v>52</v>
      </c>
      <c r="F20" s="44" t="s">
        <v>292</v>
      </c>
      <c r="G20" s="49" t="s">
        <v>721</v>
      </c>
      <c r="H20" s="95" t="str">
        <f>Tablica11237[[#This Row],[Godište]]&amp;""&amp;Tablica11237[[#This Row],[Spol]]</f>
        <v>2003M</v>
      </c>
      <c r="I2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21" spans="1:9" ht="12.75" hidden="1" x14ac:dyDescent="0.2">
      <c r="A21" s="128">
        <v>7</v>
      </c>
      <c r="B21" s="43" t="s">
        <v>580</v>
      </c>
      <c r="C21" s="46">
        <v>2001</v>
      </c>
      <c r="D21" s="43" t="s">
        <v>7</v>
      </c>
      <c r="E21" s="43" t="s">
        <v>52</v>
      </c>
      <c r="F21" s="44" t="s">
        <v>302</v>
      </c>
      <c r="G21" s="49" t="s">
        <v>726</v>
      </c>
      <c r="H21" s="95" t="str">
        <f>Tablica11237[[#This Row],[Godište]]&amp;""&amp;Tablica11237[[#This Row],[Spol]]</f>
        <v>2001M</v>
      </c>
      <c r="I2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22" spans="1:9" ht="12.75" hidden="1" x14ac:dyDescent="0.2">
      <c r="A22" s="128">
        <v>1</v>
      </c>
      <c r="B22" s="168" t="s">
        <v>123</v>
      </c>
      <c r="C22" s="46">
        <v>2004</v>
      </c>
      <c r="D22" s="43" t="s">
        <v>7</v>
      </c>
      <c r="E22" s="43" t="s">
        <v>24</v>
      </c>
      <c r="F22" s="44" t="s">
        <v>158</v>
      </c>
      <c r="G22" s="169" t="s">
        <v>724</v>
      </c>
      <c r="H22" s="95" t="str">
        <f>Tablica11237[[#This Row],[Godište]]&amp;""&amp;Tablica11237[[#This Row],[Spol]]</f>
        <v>2004M</v>
      </c>
      <c r="I2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23" spans="1:9" ht="12.75" hidden="1" x14ac:dyDescent="0.2">
      <c r="A23" s="128"/>
      <c r="B23" s="43" t="s">
        <v>69</v>
      </c>
      <c r="C23" s="46">
        <v>1998</v>
      </c>
      <c r="D23" s="43" t="s">
        <v>7</v>
      </c>
      <c r="E23" s="43" t="s">
        <v>25</v>
      </c>
      <c r="F23" s="44" t="s">
        <v>250</v>
      </c>
      <c r="G23" s="49" t="s">
        <v>718</v>
      </c>
      <c r="H23" s="95" t="str">
        <f>Tablica11237[[#This Row],[Godište]]&amp;""&amp;Tablica11237[[#This Row],[Spol]]</f>
        <v>1998M</v>
      </c>
      <c r="I2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24" spans="1:9" ht="12.75" hidden="1" x14ac:dyDescent="0.2">
      <c r="A24" s="128">
        <v>8</v>
      </c>
      <c r="B24" s="43" t="s">
        <v>154</v>
      </c>
      <c r="C24" s="46">
        <v>2000</v>
      </c>
      <c r="D24" s="43" t="s">
        <v>7</v>
      </c>
      <c r="E24" s="43" t="s">
        <v>26</v>
      </c>
      <c r="F24" s="44" t="s">
        <v>559</v>
      </c>
      <c r="G24" s="49" t="s">
        <v>713</v>
      </c>
      <c r="H24" s="95" t="str">
        <f>Tablica11237[[#This Row],[Godište]]&amp;""&amp;Tablica11237[[#This Row],[Spol]]</f>
        <v>2000M</v>
      </c>
      <c r="I2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25" spans="1:9" ht="12.75" hidden="1" x14ac:dyDescent="0.2">
      <c r="A25" s="128">
        <v>9</v>
      </c>
      <c r="B25" s="43" t="s">
        <v>581</v>
      </c>
      <c r="C25" s="46">
        <v>2001</v>
      </c>
      <c r="D25" s="43" t="s">
        <v>7</v>
      </c>
      <c r="E25" s="43" t="s">
        <v>52</v>
      </c>
      <c r="F25" s="44" t="s">
        <v>303</v>
      </c>
      <c r="G25" s="49" t="s">
        <v>720</v>
      </c>
      <c r="H25" s="95" t="str">
        <f>Tablica11237[[#This Row],[Godište]]&amp;""&amp;Tablica11237[[#This Row],[Spol]]</f>
        <v>2001M</v>
      </c>
      <c r="I2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26" spans="1:9" ht="12.75" hidden="1" x14ac:dyDescent="0.2">
      <c r="A26" s="128">
        <v>8</v>
      </c>
      <c r="B26" s="43" t="s">
        <v>579</v>
      </c>
      <c r="C26" s="46">
        <v>2002</v>
      </c>
      <c r="D26" s="43" t="s">
        <v>7</v>
      </c>
      <c r="E26" s="43" t="s">
        <v>52</v>
      </c>
      <c r="F26" s="44" t="s">
        <v>301</v>
      </c>
      <c r="G26" s="49" t="s">
        <v>729</v>
      </c>
      <c r="H26" s="95" t="str">
        <f>Tablica11237[[#This Row],[Godište]]&amp;""&amp;Tablica11237[[#This Row],[Spol]]</f>
        <v>2002M</v>
      </c>
      <c r="I2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27" spans="1:9" ht="12.75" hidden="1" x14ac:dyDescent="0.2">
      <c r="A27" s="128">
        <v>2</v>
      </c>
      <c r="B27" s="168" t="s">
        <v>575</v>
      </c>
      <c r="C27" s="46">
        <v>2004</v>
      </c>
      <c r="D27" s="43" t="s">
        <v>7</v>
      </c>
      <c r="E27" s="43" t="s">
        <v>52</v>
      </c>
      <c r="F27" s="44" t="s">
        <v>297</v>
      </c>
      <c r="G27" s="169" t="s">
        <v>716</v>
      </c>
      <c r="H27" s="95" t="str">
        <f>Tablica11237[[#This Row],[Godište]]&amp;""&amp;Tablica11237[[#This Row],[Spol]]</f>
        <v>2004M</v>
      </c>
      <c r="I2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28" spans="1:9" ht="12.75" hidden="1" x14ac:dyDescent="0.2">
      <c r="A28" s="128">
        <v>9</v>
      </c>
      <c r="B28" s="43" t="s">
        <v>75</v>
      </c>
      <c r="C28" s="46">
        <v>2002</v>
      </c>
      <c r="D28" s="43" t="s">
        <v>7</v>
      </c>
      <c r="E28" s="43" t="s">
        <v>25</v>
      </c>
      <c r="F28" s="44" t="s">
        <v>258</v>
      </c>
      <c r="G28" s="49" t="s">
        <v>709</v>
      </c>
      <c r="H28" s="95" t="str">
        <f>Tablica11237[[#This Row],[Godište]]&amp;""&amp;Tablica11237[[#This Row],[Spol]]</f>
        <v>2002M</v>
      </c>
      <c r="I2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29" spans="1:9" ht="12.75" hidden="1" x14ac:dyDescent="0.2">
      <c r="A29" s="128"/>
      <c r="B29" s="43" t="s">
        <v>385</v>
      </c>
      <c r="C29" s="46" t="s">
        <v>381</v>
      </c>
      <c r="D29" s="43" t="s">
        <v>7</v>
      </c>
      <c r="E29" s="43" t="s">
        <v>23</v>
      </c>
      <c r="F29" s="44" t="s">
        <v>386</v>
      </c>
      <c r="G29" s="49" t="s">
        <v>704</v>
      </c>
      <c r="H29" s="95" t="str">
        <f>Tablica11237[[#This Row],[Godište]]&amp;""&amp;Tablica11237[[#This Row],[Spol]]</f>
        <v>1999M</v>
      </c>
      <c r="I2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30" spans="1:9" ht="12.75" hidden="1" x14ac:dyDescent="0.2">
      <c r="A30" s="128">
        <v>10</v>
      </c>
      <c r="B30" s="43" t="s">
        <v>274</v>
      </c>
      <c r="C30" s="46" t="s">
        <v>273</v>
      </c>
      <c r="D30" s="43" t="s">
        <v>7</v>
      </c>
      <c r="E30" s="43" t="s">
        <v>226</v>
      </c>
      <c r="F30" s="44" t="s">
        <v>319</v>
      </c>
      <c r="G30" s="49" t="s">
        <v>710</v>
      </c>
      <c r="H30" s="95" t="str">
        <f>Tablica11237[[#This Row],[Godište]]&amp;""&amp;Tablica11237[[#This Row],[Spol]]</f>
        <v>2003M</v>
      </c>
      <c r="I3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31" spans="1:9" ht="12.75" hidden="1" x14ac:dyDescent="0.2">
      <c r="A31" s="128"/>
      <c r="B31" s="43" t="s">
        <v>582</v>
      </c>
      <c r="C31" s="46">
        <v>1999</v>
      </c>
      <c r="D31" s="43" t="s">
        <v>7</v>
      </c>
      <c r="E31" s="43" t="s">
        <v>52</v>
      </c>
      <c r="F31" s="44" t="s">
        <v>250</v>
      </c>
      <c r="G31" s="49" t="s">
        <v>717</v>
      </c>
      <c r="H31" s="95" t="str">
        <f>Tablica11237[[#This Row],[Godište]]&amp;""&amp;Tablica11237[[#This Row],[Spol]]</f>
        <v>1999M</v>
      </c>
      <c r="I3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32" spans="1:9" ht="12.75" hidden="1" x14ac:dyDescent="0.2">
      <c r="A32" s="128">
        <v>11</v>
      </c>
      <c r="B32" s="43" t="s">
        <v>176</v>
      </c>
      <c r="C32" s="46" t="s">
        <v>262</v>
      </c>
      <c r="D32" s="43" t="s">
        <v>7</v>
      </c>
      <c r="E32" s="43" t="s">
        <v>23</v>
      </c>
      <c r="F32" s="44" t="s">
        <v>405</v>
      </c>
      <c r="G32" s="49" t="s">
        <v>699</v>
      </c>
      <c r="H32" s="95" t="str">
        <f>Tablica11237[[#This Row],[Godište]]&amp;""&amp;Tablica11237[[#This Row],[Spol]]</f>
        <v>2002M</v>
      </c>
      <c r="I3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33" spans="1:9" ht="12.75" hidden="1" x14ac:dyDescent="0.2">
      <c r="A33" s="128">
        <v>10</v>
      </c>
      <c r="B33" s="43" t="s">
        <v>563</v>
      </c>
      <c r="C33" s="46">
        <v>2000</v>
      </c>
      <c r="D33" s="43" t="s">
        <v>7</v>
      </c>
      <c r="E33" s="43" t="s">
        <v>26</v>
      </c>
      <c r="F33" s="44" t="s">
        <v>203</v>
      </c>
      <c r="G33" s="49" t="s">
        <v>701</v>
      </c>
      <c r="H33" s="95" t="str">
        <f>Tablica11237[[#This Row],[Godište]]&amp;""&amp;Tablica11237[[#This Row],[Spol]]</f>
        <v>2000M</v>
      </c>
      <c r="I3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34" spans="1:9" ht="12.75" hidden="1" x14ac:dyDescent="0.2">
      <c r="A34" s="128">
        <v>12</v>
      </c>
      <c r="B34" s="43" t="s">
        <v>279</v>
      </c>
      <c r="C34" s="46">
        <v>2002</v>
      </c>
      <c r="D34" s="43" t="s">
        <v>7</v>
      </c>
      <c r="E34" s="43" t="s">
        <v>52</v>
      </c>
      <c r="F34" s="44" t="s">
        <v>289</v>
      </c>
      <c r="G34" s="49" t="s">
        <v>703</v>
      </c>
      <c r="H34" s="95" t="str">
        <f>Tablica11237[[#This Row],[Godište]]&amp;""&amp;Tablica11237[[#This Row],[Spol]]</f>
        <v>2002M</v>
      </c>
      <c r="I3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35" spans="1:9" ht="13.5" hidden="1" thickBot="1" x14ac:dyDescent="0.25">
      <c r="A35" s="128">
        <v>3</v>
      </c>
      <c r="B35" s="54" t="s">
        <v>88</v>
      </c>
      <c r="C35" s="162">
        <v>2005</v>
      </c>
      <c r="D35" s="161" t="s">
        <v>7</v>
      </c>
      <c r="E35" s="161" t="s">
        <v>52</v>
      </c>
      <c r="F35" s="163" t="s">
        <v>305</v>
      </c>
      <c r="G35" s="56" t="s">
        <v>705</v>
      </c>
      <c r="H35" s="95" t="str">
        <f>Tablica11237[[#This Row],[Godište]]&amp;""&amp;Tablica11237[[#This Row],[Spol]]</f>
        <v>2005M</v>
      </c>
      <c r="I3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36" spans="1:9" ht="12.75" hidden="1" x14ac:dyDescent="0.2">
      <c r="A36" s="128">
        <v>11</v>
      </c>
      <c r="B36" s="43" t="s">
        <v>172</v>
      </c>
      <c r="C36" s="46" t="s">
        <v>265</v>
      </c>
      <c r="D36" s="43" t="s">
        <v>7</v>
      </c>
      <c r="E36" s="43" t="s">
        <v>23</v>
      </c>
      <c r="F36" s="44" t="s">
        <v>393</v>
      </c>
      <c r="G36" s="49" t="s">
        <v>711</v>
      </c>
      <c r="H36" s="95" t="str">
        <f>Tablica11237[[#This Row],[Godište]]&amp;""&amp;Tablica11237[[#This Row],[Spol]]</f>
        <v>2000M</v>
      </c>
      <c r="I3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37" spans="1:9" ht="12.75" hidden="1" x14ac:dyDescent="0.2">
      <c r="A37" s="128">
        <v>13</v>
      </c>
      <c r="B37" s="43" t="s">
        <v>136</v>
      </c>
      <c r="C37" s="46">
        <v>2003</v>
      </c>
      <c r="D37" s="43" t="s">
        <v>7</v>
      </c>
      <c r="E37" s="43" t="s">
        <v>24</v>
      </c>
      <c r="F37" s="44" t="s">
        <v>102</v>
      </c>
      <c r="G37" s="49" t="s">
        <v>706</v>
      </c>
      <c r="H37" s="95" t="str">
        <f>Tablica11237[[#This Row],[Godište]]&amp;""&amp;Tablica11237[[#This Row],[Spol]]</f>
        <v>2003M</v>
      </c>
      <c r="I3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38" spans="1:9" ht="12.75" hidden="1" x14ac:dyDescent="0.2">
      <c r="A38" s="128">
        <v>14</v>
      </c>
      <c r="B38" s="43" t="s">
        <v>583</v>
      </c>
      <c r="C38" s="46">
        <v>2003</v>
      </c>
      <c r="D38" s="43" t="s">
        <v>7</v>
      </c>
      <c r="E38" s="43" t="s">
        <v>52</v>
      </c>
      <c r="F38" s="44" t="s">
        <v>294</v>
      </c>
      <c r="G38" s="49" t="s">
        <v>708</v>
      </c>
      <c r="H38" s="95" t="str">
        <f>Tablica11237[[#This Row],[Godište]]&amp;""&amp;Tablica11237[[#This Row],[Spol]]</f>
        <v>2003M</v>
      </c>
      <c r="I3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39" spans="1:9" ht="12.75" hidden="1" x14ac:dyDescent="0.2">
      <c r="A39" s="128">
        <v>4</v>
      </c>
      <c r="B39" s="43" t="s">
        <v>283</v>
      </c>
      <c r="C39" s="46">
        <v>2005</v>
      </c>
      <c r="D39" s="43" t="s">
        <v>7</v>
      </c>
      <c r="E39" s="43" t="s">
        <v>52</v>
      </c>
      <c r="F39" s="44" t="s">
        <v>306</v>
      </c>
      <c r="G39" s="49" t="s">
        <v>707</v>
      </c>
      <c r="H39" s="95" t="str">
        <f>Tablica11237[[#This Row],[Godište]]&amp;""&amp;Tablica11237[[#This Row],[Spol]]</f>
        <v>2005M</v>
      </c>
      <c r="I3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40" spans="1:9" ht="12.75" hidden="1" x14ac:dyDescent="0.2">
      <c r="A40" s="128">
        <v>12</v>
      </c>
      <c r="B40" s="43" t="s">
        <v>138</v>
      </c>
      <c r="C40" s="46">
        <v>2001</v>
      </c>
      <c r="D40" s="43" t="s">
        <v>7</v>
      </c>
      <c r="E40" s="43" t="s">
        <v>24</v>
      </c>
      <c r="F40" s="44" t="s">
        <v>507</v>
      </c>
      <c r="G40" s="49" t="s">
        <v>715</v>
      </c>
      <c r="H40" s="95" t="str">
        <f>Tablica11237[[#This Row],[Godište]]&amp;""&amp;Tablica11237[[#This Row],[Spol]]</f>
        <v>2001M</v>
      </c>
      <c r="I4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41" spans="1:9" ht="12.75" hidden="1" x14ac:dyDescent="0.2">
      <c r="A41" s="128">
        <v>13</v>
      </c>
      <c r="B41" s="43" t="s">
        <v>395</v>
      </c>
      <c r="C41" s="46" t="s">
        <v>265</v>
      </c>
      <c r="D41" s="43" t="s">
        <v>7</v>
      </c>
      <c r="E41" s="43" t="s">
        <v>23</v>
      </c>
      <c r="F41" s="44" t="s">
        <v>396</v>
      </c>
      <c r="G41" s="49" t="s">
        <v>712</v>
      </c>
      <c r="H41" s="95" t="str">
        <f>Tablica11237[[#This Row],[Godište]]&amp;""&amp;Tablica11237[[#This Row],[Spol]]</f>
        <v>2000M</v>
      </c>
      <c r="I4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42" spans="1:9" ht="12.75" hidden="1" x14ac:dyDescent="0.2">
      <c r="A42" s="128">
        <v>15</v>
      </c>
      <c r="B42" s="43" t="s">
        <v>282</v>
      </c>
      <c r="C42" s="46">
        <v>2003</v>
      </c>
      <c r="D42" s="43" t="s">
        <v>7</v>
      </c>
      <c r="E42" s="43" t="s">
        <v>52</v>
      </c>
      <c r="F42" s="44" t="s">
        <v>304</v>
      </c>
      <c r="G42" s="49" t="s">
        <v>700</v>
      </c>
      <c r="H42" s="95" t="str">
        <f>Tablica11237[[#This Row],[Godište]]&amp;""&amp;Tablica11237[[#This Row],[Spol]]</f>
        <v>2003M</v>
      </c>
      <c r="I4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43" spans="1:9" ht="12.75" hidden="1" x14ac:dyDescent="0.2">
      <c r="A43" s="128">
        <v>14</v>
      </c>
      <c r="B43" s="50" t="s">
        <v>174</v>
      </c>
      <c r="C43" s="137" t="s">
        <v>270</v>
      </c>
      <c r="D43" s="50" t="s">
        <v>7</v>
      </c>
      <c r="E43" s="50" t="s">
        <v>23</v>
      </c>
      <c r="F43" s="44" t="s">
        <v>402</v>
      </c>
      <c r="G43" s="49" t="s">
        <v>692</v>
      </c>
      <c r="H43" s="95" t="str">
        <f>Tablica11237[[#This Row],[Godište]]&amp;""&amp;Tablica11237[[#This Row],[Spol]]</f>
        <v>2001M</v>
      </c>
      <c r="I4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44" spans="1:9" ht="12.75" x14ac:dyDescent="0.2">
      <c r="A44" s="128">
        <v>1</v>
      </c>
      <c r="B44" s="168" t="s">
        <v>95</v>
      </c>
      <c r="C44" s="46">
        <v>2006</v>
      </c>
      <c r="D44" s="43" t="s">
        <v>7</v>
      </c>
      <c r="E44" s="43" t="s">
        <v>52</v>
      </c>
      <c r="F44" s="44" t="s">
        <v>308</v>
      </c>
      <c r="G44" s="169" t="s">
        <v>697</v>
      </c>
      <c r="H44" s="106" t="str">
        <f>Tablica11237[[#This Row],[Godište]]&amp;""&amp;Tablica11237[[#This Row],[Spol]]</f>
        <v>2006M</v>
      </c>
      <c r="I44" s="106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45" spans="1:9" ht="12.75" hidden="1" x14ac:dyDescent="0.2">
      <c r="A45" s="128">
        <v>16</v>
      </c>
      <c r="B45" s="43" t="s">
        <v>275</v>
      </c>
      <c r="C45" s="46" t="s">
        <v>273</v>
      </c>
      <c r="D45" s="43" t="s">
        <v>7</v>
      </c>
      <c r="E45" s="43" t="s">
        <v>226</v>
      </c>
      <c r="F45" s="44" t="s">
        <v>320</v>
      </c>
      <c r="G45" s="49" t="s">
        <v>702</v>
      </c>
      <c r="H45" s="95" t="str">
        <f>Tablica11237[[#This Row],[Godište]]&amp;""&amp;Tablica11237[[#This Row],[Spol]]</f>
        <v>2003M</v>
      </c>
      <c r="I4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46" spans="1:9" ht="12.75" hidden="1" x14ac:dyDescent="0.2">
      <c r="A46" s="128">
        <v>5</v>
      </c>
      <c r="B46" s="43" t="s">
        <v>155</v>
      </c>
      <c r="C46" s="46">
        <v>2005</v>
      </c>
      <c r="D46" s="43" t="s">
        <v>7</v>
      </c>
      <c r="E46" s="43" t="s">
        <v>26</v>
      </c>
      <c r="F46" s="44" t="s">
        <v>353</v>
      </c>
      <c r="G46" s="49" t="s">
        <v>714</v>
      </c>
      <c r="H46" s="95" t="str">
        <f>Tablica11237[[#This Row],[Godište]]&amp;""&amp;Tablica11237[[#This Row],[Spol]]</f>
        <v>2005M</v>
      </c>
      <c r="I4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47" spans="1:9" ht="12.75" hidden="1" x14ac:dyDescent="0.2">
      <c r="A47" s="128">
        <v>6</v>
      </c>
      <c r="B47" s="50" t="s">
        <v>76</v>
      </c>
      <c r="C47" s="137">
        <v>2004</v>
      </c>
      <c r="D47" s="50" t="s">
        <v>7</v>
      </c>
      <c r="E47" s="50" t="s">
        <v>25</v>
      </c>
      <c r="F47" s="44" t="s">
        <v>101</v>
      </c>
      <c r="G47" s="49" t="s">
        <v>695</v>
      </c>
      <c r="H47" s="95" t="str">
        <f>Tablica11237[[#This Row],[Godište]]&amp;""&amp;Tablica11237[[#This Row],[Spol]]</f>
        <v>2004M</v>
      </c>
      <c r="I4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48" spans="1:9" ht="12.75" hidden="1" x14ac:dyDescent="0.2">
      <c r="A48" s="128">
        <v>7</v>
      </c>
      <c r="B48" s="43" t="s">
        <v>137</v>
      </c>
      <c r="C48" s="46">
        <v>2005</v>
      </c>
      <c r="D48" s="43" t="s">
        <v>7</v>
      </c>
      <c r="E48" s="43" t="s">
        <v>24</v>
      </c>
      <c r="F48" s="44" t="s">
        <v>503</v>
      </c>
      <c r="G48" s="49" t="s">
        <v>696</v>
      </c>
      <c r="H48" s="95" t="str">
        <f>Tablica11237[[#This Row],[Godište]]&amp;""&amp;Tablica11237[[#This Row],[Spol]]</f>
        <v>2005M</v>
      </c>
      <c r="I4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49" spans="1:9" ht="12.75" hidden="1" x14ac:dyDescent="0.2">
      <c r="A49" s="128">
        <v>8</v>
      </c>
      <c r="B49" s="43" t="s">
        <v>179</v>
      </c>
      <c r="C49" s="46" t="s">
        <v>191</v>
      </c>
      <c r="D49" s="43" t="s">
        <v>7</v>
      </c>
      <c r="E49" s="43" t="s">
        <v>23</v>
      </c>
      <c r="F49" s="44" t="s">
        <v>423</v>
      </c>
      <c r="G49" s="49" t="s">
        <v>680</v>
      </c>
      <c r="H49" s="95" t="str">
        <f>Tablica11237[[#This Row],[Godište]]&amp;""&amp;Tablica11237[[#This Row],[Spol]]</f>
        <v>2005M</v>
      </c>
      <c r="I4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50" spans="1:9" ht="12.75" hidden="1" x14ac:dyDescent="0.2">
      <c r="A50" s="128">
        <v>9</v>
      </c>
      <c r="B50" s="43" t="s">
        <v>89</v>
      </c>
      <c r="C50" s="46">
        <v>2005</v>
      </c>
      <c r="D50" s="43" t="s">
        <v>7</v>
      </c>
      <c r="E50" s="43" t="s">
        <v>52</v>
      </c>
      <c r="F50" s="44" t="s">
        <v>307</v>
      </c>
      <c r="G50" s="49" t="s">
        <v>694</v>
      </c>
      <c r="H50" s="95" t="str">
        <f>Tablica11237[[#This Row],[Godište]]&amp;""&amp;Tablica11237[[#This Row],[Spol]]</f>
        <v>2005M</v>
      </c>
      <c r="I5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51" spans="1:9" ht="12.75" x14ac:dyDescent="0.2">
      <c r="A51" s="128">
        <v>2</v>
      </c>
      <c r="B51" s="168" t="s">
        <v>93</v>
      </c>
      <c r="C51" s="46">
        <v>2006</v>
      </c>
      <c r="D51" s="43" t="s">
        <v>7</v>
      </c>
      <c r="E51" s="43" t="s">
        <v>52</v>
      </c>
      <c r="F51" s="44" t="s">
        <v>121</v>
      </c>
      <c r="G51" s="169" t="s">
        <v>685</v>
      </c>
      <c r="H51" s="95" t="str">
        <f>Tablica11237[[#This Row],[Godište]]&amp;""&amp;Tablica11237[[#This Row],[Spol]]</f>
        <v>2006M</v>
      </c>
      <c r="I5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52" spans="1:9" ht="12.75" hidden="1" x14ac:dyDescent="0.2">
      <c r="A52" s="128">
        <v>15</v>
      </c>
      <c r="B52" s="43" t="s">
        <v>173</v>
      </c>
      <c r="C52" s="46" t="s">
        <v>265</v>
      </c>
      <c r="D52" s="43" t="s">
        <v>7</v>
      </c>
      <c r="E52" s="43" t="s">
        <v>23</v>
      </c>
      <c r="F52" s="44" t="s">
        <v>399</v>
      </c>
      <c r="G52" s="49" t="s">
        <v>679</v>
      </c>
      <c r="H52" s="95" t="str">
        <f>Tablica11237[[#This Row],[Godište]]&amp;""&amp;Tablica11237[[#This Row],[Spol]]</f>
        <v>2000M</v>
      </c>
      <c r="I5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53" spans="1:9" ht="12.75" hidden="1" x14ac:dyDescent="0.2">
      <c r="A53" s="128">
        <v>10</v>
      </c>
      <c r="B53" s="43" t="s">
        <v>521</v>
      </c>
      <c r="C53" s="46" t="s">
        <v>191</v>
      </c>
      <c r="D53" s="43" t="s">
        <v>7</v>
      </c>
      <c r="E53" s="43" t="s">
        <v>24</v>
      </c>
      <c r="F53" s="44" t="s">
        <v>522</v>
      </c>
      <c r="G53" s="49" t="s">
        <v>664</v>
      </c>
      <c r="H53" s="95" t="str">
        <f>Tablica11237[[#This Row],[Godište]]&amp;""&amp;Tablica11237[[#This Row],[Spol]]</f>
        <v>2005M</v>
      </c>
      <c r="I5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54" spans="1:9" ht="12.75" hidden="1" x14ac:dyDescent="0.2">
      <c r="A54" s="128">
        <v>16</v>
      </c>
      <c r="B54" s="43" t="s">
        <v>85</v>
      </c>
      <c r="C54" s="46">
        <v>2000</v>
      </c>
      <c r="D54" s="43" t="s">
        <v>7</v>
      </c>
      <c r="E54" s="43" t="s">
        <v>52</v>
      </c>
      <c r="F54" s="44" t="s">
        <v>288</v>
      </c>
      <c r="G54" s="49" t="s">
        <v>693</v>
      </c>
      <c r="H54" s="95" t="str">
        <f>Tablica11237[[#This Row],[Godište]]&amp;""&amp;Tablica11237[[#This Row],[Spol]]</f>
        <v>2000M</v>
      </c>
      <c r="I5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55" spans="1:9" ht="12.75" hidden="1" x14ac:dyDescent="0.2">
      <c r="A55" s="128">
        <v>17</v>
      </c>
      <c r="B55" s="53" t="s">
        <v>401</v>
      </c>
      <c r="C55" s="136" t="s">
        <v>265</v>
      </c>
      <c r="D55" s="51" t="s">
        <v>7</v>
      </c>
      <c r="E55" s="51" t="s">
        <v>23</v>
      </c>
      <c r="F55" s="52" t="s">
        <v>68</v>
      </c>
      <c r="G55" s="58" t="s">
        <v>631</v>
      </c>
      <c r="H55" s="95" t="str">
        <f>Tablica11237[[#This Row],[Godište]]&amp;""&amp;Tablica11237[[#This Row],[Spol]]</f>
        <v>2000M</v>
      </c>
      <c r="I5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56" spans="1:9" ht="12.75" hidden="1" x14ac:dyDescent="0.2">
      <c r="A56" s="128">
        <v>17</v>
      </c>
      <c r="B56" s="43" t="s">
        <v>280</v>
      </c>
      <c r="C56" s="46">
        <v>2002</v>
      </c>
      <c r="D56" s="43" t="s">
        <v>7</v>
      </c>
      <c r="E56" s="43" t="s">
        <v>52</v>
      </c>
      <c r="F56" s="44" t="s">
        <v>291</v>
      </c>
      <c r="G56" s="49" t="s">
        <v>687</v>
      </c>
      <c r="H56" s="95" t="str">
        <f>Tablica11237[[#This Row],[Godište]]&amp;""&amp;Tablica11237[[#This Row],[Spol]]</f>
        <v>2002M</v>
      </c>
      <c r="I5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57" spans="1:9" ht="12.75" hidden="1" x14ac:dyDescent="0.2">
      <c r="A57" s="128">
        <v>18</v>
      </c>
      <c r="B57" s="43" t="s">
        <v>281</v>
      </c>
      <c r="C57" s="46">
        <v>2003</v>
      </c>
      <c r="D57" s="43" t="s">
        <v>7</v>
      </c>
      <c r="E57" s="43" t="s">
        <v>52</v>
      </c>
      <c r="F57" s="44" t="s">
        <v>201</v>
      </c>
      <c r="G57" s="49" t="s">
        <v>698</v>
      </c>
      <c r="H57" s="95" t="str">
        <f>Tablica11237[[#This Row],[Godište]]&amp;""&amp;Tablica11237[[#This Row],[Spol]]</f>
        <v>2003M</v>
      </c>
      <c r="I5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58" spans="1:9" ht="12.75" hidden="1" x14ac:dyDescent="0.2">
      <c r="A58" s="128">
        <v>11</v>
      </c>
      <c r="B58" s="43" t="s">
        <v>92</v>
      </c>
      <c r="C58" s="46">
        <v>2005</v>
      </c>
      <c r="D58" s="43" t="s">
        <v>7</v>
      </c>
      <c r="E58" s="43" t="s">
        <v>52</v>
      </c>
      <c r="F58" s="44" t="s">
        <v>98</v>
      </c>
      <c r="G58" s="49" t="s">
        <v>688</v>
      </c>
      <c r="H58" s="95" t="str">
        <f>Tablica11237[[#This Row],[Godište]]&amp;""&amp;Tablica11237[[#This Row],[Spol]]</f>
        <v>2005M</v>
      </c>
      <c r="I5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59" spans="1:9" ht="12.75" hidden="1" x14ac:dyDescent="0.2">
      <c r="A59" s="128"/>
      <c r="B59" s="50" t="s">
        <v>389</v>
      </c>
      <c r="C59" s="137" t="s">
        <v>381</v>
      </c>
      <c r="D59" s="50" t="s">
        <v>7</v>
      </c>
      <c r="E59" s="50" t="s">
        <v>23</v>
      </c>
      <c r="F59" s="44" t="s">
        <v>390</v>
      </c>
      <c r="G59" s="49" t="s">
        <v>659</v>
      </c>
      <c r="H59" s="95" t="str">
        <f>Tablica11237[[#This Row],[Godište]]&amp;""&amp;Tablica11237[[#This Row],[Spol]]</f>
        <v>1999M</v>
      </c>
      <c r="I5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A1</v>
      </c>
    </row>
    <row r="60" spans="1:9" ht="13.5" thickBot="1" x14ac:dyDescent="0.25">
      <c r="A60" s="128">
        <v>3</v>
      </c>
      <c r="B60" s="54" t="s">
        <v>125</v>
      </c>
      <c r="C60" s="162">
        <v>2006</v>
      </c>
      <c r="D60" s="161" t="s">
        <v>7</v>
      </c>
      <c r="E60" s="161" t="s">
        <v>24</v>
      </c>
      <c r="F60" s="163" t="s">
        <v>485</v>
      </c>
      <c r="G60" s="56" t="s">
        <v>667</v>
      </c>
      <c r="H60" s="95" t="str">
        <f>Tablica11237[[#This Row],[Godište]]&amp;""&amp;Tablica11237[[#This Row],[Spol]]</f>
        <v>2006M</v>
      </c>
      <c r="I6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61" spans="1:9" ht="13.5" hidden="1" thickTop="1" x14ac:dyDescent="0.2">
      <c r="A61" s="128">
        <v>12</v>
      </c>
      <c r="B61" s="50" t="s">
        <v>180</v>
      </c>
      <c r="C61" s="137" t="s">
        <v>191</v>
      </c>
      <c r="D61" s="50" t="s">
        <v>7</v>
      </c>
      <c r="E61" s="50" t="s">
        <v>23</v>
      </c>
      <c r="F61" s="44" t="s">
        <v>426</v>
      </c>
      <c r="G61" s="49" t="s">
        <v>674</v>
      </c>
      <c r="H61" s="95" t="str">
        <f>Tablica11237[[#This Row],[Godište]]&amp;""&amp;Tablica11237[[#This Row],[Spol]]</f>
        <v>2005M</v>
      </c>
      <c r="I6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62" spans="1:9" ht="13.5" thickTop="1" x14ac:dyDescent="0.2">
      <c r="A62" s="128">
        <v>4</v>
      </c>
      <c r="B62" s="50" t="s">
        <v>505</v>
      </c>
      <c r="C62" s="137">
        <v>2006</v>
      </c>
      <c r="D62" s="50" t="s">
        <v>7</v>
      </c>
      <c r="E62" s="50" t="s">
        <v>24</v>
      </c>
      <c r="F62" s="44" t="s">
        <v>506</v>
      </c>
      <c r="G62" s="49" t="s">
        <v>676</v>
      </c>
      <c r="H62" s="95" t="str">
        <f>Tablica11237[[#This Row],[Godište]]&amp;""&amp;Tablica11237[[#This Row],[Spol]]</f>
        <v>2006M</v>
      </c>
      <c r="I6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63" spans="1:9" ht="12.75" hidden="1" x14ac:dyDescent="0.2">
      <c r="A63" s="128">
        <v>13</v>
      </c>
      <c r="B63" s="50" t="s">
        <v>276</v>
      </c>
      <c r="C63" s="137" t="s">
        <v>190</v>
      </c>
      <c r="D63" s="50" t="s">
        <v>7</v>
      </c>
      <c r="E63" s="50" t="s">
        <v>226</v>
      </c>
      <c r="F63" s="44" t="s">
        <v>321</v>
      </c>
      <c r="G63" s="49" t="s">
        <v>690</v>
      </c>
      <c r="H63" s="95" t="str">
        <f>Tablica11237[[#This Row],[Godište]]&amp;""&amp;Tablica11237[[#This Row],[Spol]]</f>
        <v>2004M</v>
      </c>
      <c r="I6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64" spans="1:9" ht="12.75" hidden="1" x14ac:dyDescent="0.2">
      <c r="A64" s="128">
        <v>18</v>
      </c>
      <c r="B64" s="50" t="s">
        <v>175</v>
      </c>
      <c r="C64" s="137" t="s">
        <v>270</v>
      </c>
      <c r="D64" s="50" t="s">
        <v>7</v>
      </c>
      <c r="E64" s="50" t="s">
        <v>23</v>
      </c>
      <c r="F64" s="44" t="s">
        <v>404</v>
      </c>
      <c r="G64" s="49" t="s">
        <v>689</v>
      </c>
      <c r="H64" s="95" t="str">
        <f>Tablica11237[[#This Row],[Godište]]&amp;""&amp;Tablica11237[[#This Row],[Spol]]</f>
        <v>2001M</v>
      </c>
      <c r="I6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65" spans="1:9" ht="12.75" hidden="1" x14ac:dyDescent="0.2">
      <c r="A65" s="128">
        <v>19</v>
      </c>
      <c r="B65" s="43" t="s">
        <v>408</v>
      </c>
      <c r="C65" s="46" t="s">
        <v>262</v>
      </c>
      <c r="D65" s="43" t="s">
        <v>7</v>
      </c>
      <c r="E65" s="43" t="s">
        <v>23</v>
      </c>
      <c r="F65" s="44" t="s">
        <v>409</v>
      </c>
      <c r="G65" s="49" t="s">
        <v>677</v>
      </c>
      <c r="H65" s="95" t="str">
        <f>Tablica11237[[#This Row],[Godište]]&amp;""&amp;Tablica11237[[#This Row],[Spol]]</f>
        <v>2002M</v>
      </c>
      <c r="I6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66" spans="1:9" ht="12.75" x14ac:dyDescent="0.2">
      <c r="A66" s="128">
        <v>5</v>
      </c>
      <c r="B66" s="43" t="s">
        <v>183</v>
      </c>
      <c r="C66" s="46" t="s">
        <v>202</v>
      </c>
      <c r="D66" s="43" t="s">
        <v>7</v>
      </c>
      <c r="E66" s="43" t="s">
        <v>23</v>
      </c>
      <c r="F66" s="44" t="s">
        <v>437</v>
      </c>
      <c r="G66" s="49" t="s">
        <v>671</v>
      </c>
      <c r="H66" s="95" t="str">
        <f>Tablica11237[[#This Row],[Godište]]&amp;""&amp;Tablica11237[[#This Row],[Spol]]</f>
        <v>2006M</v>
      </c>
      <c r="I6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67" spans="1:9" ht="12.75" x14ac:dyDescent="0.2">
      <c r="A67" s="128">
        <v>6</v>
      </c>
      <c r="B67" s="43" t="s">
        <v>561</v>
      </c>
      <c r="C67" s="46">
        <v>2006</v>
      </c>
      <c r="D67" s="43" t="s">
        <v>7</v>
      </c>
      <c r="E67" s="43" t="s">
        <v>26</v>
      </c>
      <c r="F67" s="44" t="s">
        <v>562</v>
      </c>
      <c r="G67" s="49" t="s">
        <v>683</v>
      </c>
      <c r="H67" s="95" t="str">
        <f>Tablica11237[[#This Row],[Godište]]&amp;""&amp;Tablica11237[[#This Row],[Spol]]</f>
        <v>2006M</v>
      </c>
      <c r="I6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68" spans="1:9" ht="12.75" hidden="1" x14ac:dyDescent="0.2">
      <c r="A68" s="128">
        <v>14</v>
      </c>
      <c r="B68" s="43" t="s">
        <v>127</v>
      </c>
      <c r="C68" s="46">
        <v>2005</v>
      </c>
      <c r="D68" s="43" t="s">
        <v>7</v>
      </c>
      <c r="E68" s="43" t="s">
        <v>24</v>
      </c>
      <c r="F68" s="44" t="s">
        <v>489</v>
      </c>
      <c r="G68" s="49" t="s">
        <v>673</v>
      </c>
      <c r="H68" s="95" t="str">
        <f>Tablica11237[[#This Row],[Godište]]&amp;""&amp;Tablica11237[[#This Row],[Spol]]</f>
        <v>2005M</v>
      </c>
      <c r="I6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69" spans="1:9" ht="12.75" x14ac:dyDescent="0.2">
      <c r="A69" s="128">
        <v>7</v>
      </c>
      <c r="B69" s="43" t="s">
        <v>128</v>
      </c>
      <c r="C69" s="46">
        <v>2008</v>
      </c>
      <c r="D69" s="43" t="s">
        <v>7</v>
      </c>
      <c r="E69" s="43" t="s">
        <v>24</v>
      </c>
      <c r="F69" s="44" t="s">
        <v>490</v>
      </c>
      <c r="G69" s="49" t="s">
        <v>644</v>
      </c>
      <c r="H69" s="95" t="str">
        <f>Tablica11237[[#This Row],[Godište]]&amp;""&amp;Tablica11237[[#This Row],[Spol]]</f>
        <v>2008M</v>
      </c>
      <c r="I6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70" spans="1:9" ht="12.75" hidden="1" x14ac:dyDescent="0.2">
      <c r="A70" s="128">
        <v>15</v>
      </c>
      <c r="B70" s="43" t="s">
        <v>510</v>
      </c>
      <c r="C70" s="46" t="s">
        <v>191</v>
      </c>
      <c r="D70" s="43" t="s">
        <v>7</v>
      </c>
      <c r="E70" s="43" t="s">
        <v>24</v>
      </c>
      <c r="F70" s="44" t="s">
        <v>511</v>
      </c>
      <c r="G70" s="49" t="s">
        <v>684</v>
      </c>
      <c r="H70" s="95" t="str">
        <f>Tablica11237[[#This Row],[Godište]]&amp;""&amp;Tablica11237[[#This Row],[Spol]]</f>
        <v>2005M</v>
      </c>
      <c r="I7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71" spans="1:9" ht="12.75" hidden="1" x14ac:dyDescent="0.2">
      <c r="A71" s="128">
        <v>16</v>
      </c>
      <c r="B71" s="43" t="s">
        <v>139</v>
      </c>
      <c r="C71" s="46">
        <v>2004</v>
      </c>
      <c r="D71" s="43" t="s">
        <v>7</v>
      </c>
      <c r="E71" s="43" t="s">
        <v>24</v>
      </c>
      <c r="F71" s="44" t="s">
        <v>509</v>
      </c>
      <c r="G71" s="49" t="s">
        <v>675</v>
      </c>
      <c r="H71" s="95" t="str">
        <f>Tablica11237[[#This Row],[Godište]]&amp;""&amp;Tablica11237[[#This Row],[Spol]]</f>
        <v>2004M</v>
      </c>
      <c r="I7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72" spans="1:9" ht="12.75" x14ac:dyDescent="0.2">
      <c r="A72" s="128">
        <v>8</v>
      </c>
      <c r="B72" s="50" t="s">
        <v>513</v>
      </c>
      <c r="C72" s="137" t="s">
        <v>202</v>
      </c>
      <c r="D72" s="50" t="s">
        <v>7</v>
      </c>
      <c r="E72" s="50" t="s">
        <v>24</v>
      </c>
      <c r="F72" s="44" t="s">
        <v>514</v>
      </c>
      <c r="G72" s="49" t="s">
        <v>686</v>
      </c>
      <c r="H72" s="95" t="str">
        <f>Tablica11237[[#This Row],[Godište]]&amp;""&amp;Tablica11237[[#This Row],[Spol]]</f>
        <v>2006M</v>
      </c>
      <c r="I7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73" spans="1:9" ht="12.75" hidden="1" x14ac:dyDescent="0.2">
      <c r="A73" s="128">
        <v>17</v>
      </c>
      <c r="B73" s="50" t="s">
        <v>177</v>
      </c>
      <c r="C73" s="137" t="s">
        <v>191</v>
      </c>
      <c r="D73" s="50" t="s">
        <v>7</v>
      </c>
      <c r="E73" s="50" t="s">
        <v>23</v>
      </c>
      <c r="F73" s="44" t="s">
        <v>435</v>
      </c>
      <c r="G73" s="49" t="s">
        <v>678</v>
      </c>
      <c r="H73" s="95" t="str">
        <f>Tablica11237[[#This Row],[Godište]]&amp;""&amp;Tablica11237[[#This Row],[Spol]]</f>
        <v>2005M</v>
      </c>
      <c r="I7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74" spans="1:9" ht="12.75" hidden="1" x14ac:dyDescent="0.2">
      <c r="A74" s="128">
        <v>18</v>
      </c>
      <c r="B74" s="43" t="s">
        <v>429</v>
      </c>
      <c r="C74" s="46" t="s">
        <v>191</v>
      </c>
      <c r="D74" s="43" t="s">
        <v>7</v>
      </c>
      <c r="E74" s="43" t="s">
        <v>23</v>
      </c>
      <c r="F74" s="44" t="s">
        <v>430</v>
      </c>
      <c r="G74" s="49" t="s">
        <v>669</v>
      </c>
      <c r="H74" s="95" t="str">
        <f>Tablica11237[[#This Row],[Godište]]&amp;""&amp;Tablica11237[[#This Row],[Spol]]</f>
        <v>2005M</v>
      </c>
      <c r="I7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75" spans="1:9" ht="12.75" hidden="1" x14ac:dyDescent="0.2">
      <c r="A75" s="128">
        <v>19</v>
      </c>
      <c r="B75" s="43" t="s">
        <v>91</v>
      </c>
      <c r="C75" s="46">
        <v>2005</v>
      </c>
      <c r="D75" s="43" t="s">
        <v>7</v>
      </c>
      <c r="E75" s="43" t="s">
        <v>52</v>
      </c>
      <c r="F75" s="44" t="s">
        <v>309</v>
      </c>
      <c r="G75" s="49" t="s">
        <v>647</v>
      </c>
      <c r="H75" s="95" t="str">
        <f>Tablica11237[[#This Row],[Godište]]&amp;""&amp;Tablica11237[[#This Row],[Spol]]</f>
        <v>2005M</v>
      </c>
      <c r="I7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76" spans="1:9" ht="12.75" hidden="1" x14ac:dyDescent="0.2">
      <c r="A76" s="128">
        <v>20</v>
      </c>
      <c r="B76" s="43" t="s">
        <v>417</v>
      </c>
      <c r="C76" s="46" t="s">
        <v>273</v>
      </c>
      <c r="D76" s="43" t="s">
        <v>7</v>
      </c>
      <c r="E76" s="43" t="s">
        <v>23</v>
      </c>
      <c r="F76" s="44" t="s">
        <v>418</v>
      </c>
      <c r="G76" s="49" t="s">
        <v>663</v>
      </c>
      <c r="H76" s="95" t="str">
        <f>Tablica11237[[#This Row],[Godište]]&amp;""&amp;Tablica11237[[#This Row],[Spol]]</f>
        <v>2003M</v>
      </c>
      <c r="I7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77" spans="1:9" ht="12.75" hidden="1" x14ac:dyDescent="0.2">
      <c r="A77" s="128">
        <v>20</v>
      </c>
      <c r="B77" s="43" t="s">
        <v>186</v>
      </c>
      <c r="C77" s="46" t="s">
        <v>191</v>
      </c>
      <c r="D77" s="43" t="s">
        <v>7</v>
      </c>
      <c r="E77" s="43" t="s">
        <v>24</v>
      </c>
      <c r="F77" s="44" t="s">
        <v>527</v>
      </c>
      <c r="G77" s="49" t="s">
        <v>653</v>
      </c>
      <c r="H77" s="95" t="str">
        <f>Tablica11237[[#This Row],[Godište]]&amp;""&amp;Tablica11237[[#This Row],[Spol]]</f>
        <v>2005M</v>
      </c>
      <c r="I7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78" spans="1:9" ht="12.75" hidden="1" x14ac:dyDescent="0.2">
      <c r="A78" s="128">
        <v>19</v>
      </c>
      <c r="B78" s="43" t="s">
        <v>86</v>
      </c>
      <c r="C78" s="46">
        <v>2001</v>
      </c>
      <c r="D78" s="43" t="s">
        <v>7</v>
      </c>
      <c r="E78" s="43" t="s">
        <v>52</v>
      </c>
      <c r="F78" s="44" t="s">
        <v>200</v>
      </c>
      <c r="G78" s="49" t="s">
        <v>691</v>
      </c>
      <c r="H78" s="95" t="str">
        <f>Tablica11237[[#This Row],[Godište]]&amp;""&amp;Tablica11237[[#This Row],[Spol]]</f>
        <v>2001M</v>
      </c>
      <c r="I7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79" spans="1:9" ht="12.75" hidden="1" x14ac:dyDescent="0.2">
      <c r="A79" s="128">
        <v>21</v>
      </c>
      <c r="B79" s="43" t="s">
        <v>87</v>
      </c>
      <c r="C79" s="46">
        <v>2005</v>
      </c>
      <c r="D79" s="43" t="s">
        <v>7</v>
      </c>
      <c r="E79" s="43" t="s">
        <v>52</v>
      </c>
      <c r="F79" s="44" t="s">
        <v>290</v>
      </c>
      <c r="G79" s="49" t="s">
        <v>672</v>
      </c>
      <c r="H79" s="95" t="str">
        <f>Tablica11237[[#This Row],[Godište]]&amp;""&amp;Tablica11237[[#This Row],[Spol]]</f>
        <v>2005M</v>
      </c>
      <c r="I7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80" spans="1:9" ht="12.75" hidden="1" x14ac:dyDescent="0.2">
      <c r="A80" s="128">
        <v>22</v>
      </c>
      <c r="B80" s="43" t="s">
        <v>130</v>
      </c>
      <c r="C80" s="46">
        <v>2005</v>
      </c>
      <c r="D80" s="43" t="s">
        <v>7</v>
      </c>
      <c r="E80" s="43" t="s">
        <v>24</v>
      </c>
      <c r="F80" s="44" t="s">
        <v>494</v>
      </c>
      <c r="G80" s="49" t="s">
        <v>670</v>
      </c>
      <c r="H80" s="95" t="str">
        <f>Tablica11237[[#This Row],[Godište]]&amp;""&amp;Tablica11237[[#This Row],[Spol]]</f>
        <v>2005M</v>
      </c>
      <c r="I8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81" spans="1:9" ht="12.75" hidden="1" x14ac:dyDescent="0.2">
      <c r="A81" s="128">
        <v>23</v>
      </c>
      <c r="B81" s="43" t="s">
        <v>558</v>
      </c>
      <c r="C81" s="46">
        <v>2005</v>
      </c>
      <c r="D81" s="43" t="s">
        <v>7</v>
      </c>
      <c r="E81" s="43" t="s">
        <v>26</v>
      </c>
      <c r="F81" s="44" t="s">
        <v>77</v>
      </c>
      <c r="G81" s="49" t="s">
        <v>681</v>
      </c>
      <c r="H81" s="95" t="str">
        <f>Tablica11237[[#This Row],[Godište]]&amp;""&amp;Tablica11237[[#This Row],[Spol]]</f>
        <v>2005M</v>
      </c>
      <c r="I8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82" spans="1:9" ht="12.75" hidden="1" x14ac:dyDescent="0.2">
      <c r="A82" s="128">
        <v>24</v>
      </c>
      <c r="B82" s="43" t="s">
        <v>564</v>
      </c>
      <c r="C82" s="46">
        <v>2005</v>
      </c>
      <c r="D82" s="43" t="s">
        <v>7</v>
      </c>
      <c r="E82" s="43" t="s">
        <v>26</v>
      </c>
      <c r="F82" s="44" t="s">
        <v>77</v>
      </c>
      <c r="G82" s="49" t="s">
        <v>682</v>
      </c>
      <c r="H82" s="95" t="str">
        <f>Tablica11237[[#This Row],[Godište]]&amp;""&amp;Tablica11237[[#This Row],[Spol]]</f>
        <v>2005M</v>
      </c>
      <c r="I8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83" spans="1:9" ht="12.75" hidden="1" x14ac:dyDescent="0.2">
      <c r="A83" s="128">
        <v>21</v>
      </c>
      <c r="B83" s="43" t="s">
        <v>415</v>
      </c>
      <c r="C83" s="46" t="s">
        <v>273</v>
      </c>
      <c r="D83" s="43" t="s">
        <v>7</v>
      </c>
      <c r="E83" s="43" t="s">
        <v>23</v>
      </c>
      <c r="F83" s="44" t="s">
        <v>416</v>
      </c>
      <c r="G83" s="49" t="s">
        <v>666</v>
      </c>
      <c r="H83" s="95" t="str">
        <f>Tablica11237[[#This Row],[Godište]]&amp;""&amp;Tablica11237[[#This Row],[Spol]]</f>
        <v>2003M</v>
      </c>
      <c r="I8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84" spans="1:9" ht="12.75" x14ac:dyDescent="0.2">
      <c r="A84" s="128">
        <v>9</v>
      </c>
      <c r="B84" s="43" t="s">
        <v>81</v>
      </c>
      <c r="C84" s="46">
        <v>2007</v>
      </c>
      <c r="D84" s="43" t="s">
        <v>7</v>
      </c>
      <c r="E84" s="43" t="s">
        <v>52</v>
      </c>
      <c r="F84" s="44" t="s">
        <v>310</v>
      </c>
      <c r="G84" s="49" t="s">
        <v>661</v>
      </c>
      <c r="H84" s="95" t="str">
        <f>Tablica11237[[#This Row],[Godište]]&amp;""&amp;Tablica11237[[#This Row],[Spol]]</f>
        <v>2007M</v>
      </c>
      <c r="I8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85" spans="1:9" ht="12.75" hidden="1" x14ac:dyDescent="0.2">
      <c r="A85" s="128">
        <v>25</v>
      </c>
      <c r="B85" s="50" t="s">
        <v>421</v>
      </c>
      <c r="C85" s="137" t="s">
        <v>190</v>
      </c>
      <c r="D85" s="50" t="s">
        <v>7</v>
      </c>
      <c r="E85" s="50" t="s">
        <v>23</v>
      </c>
      <c r="F85" s="44" t="s">
        <v>422</v>
      </c>
      <c r="G85" s="49" t="s">
        <v>649</v>
      </c>
      <c r="H85" s="95" t="str">
        <f>Tablica11237[[#This Row],[Godište]]&amp;""&amp;Tablica11237[[#This Row],[Spol]]</f>
        <v>2004M</v>
      </c>
      <c r="I8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86" spans="1:9" ht="12.75" x14ac:dyDescent="0.2">
      <c r="A86" s="128">
        <v>10</v>
      </c>
      <c r="B86" s="43" t="s">
        <v>133</v>
      </c>
      <c r="C86" s="46">
        <v>2009</v>
      </c>
      <c r="D86" s="43" t="s">
        <v>7</v>
      </c>
      <c r="E86" s="43" t="s">
        <v>24</v>
      </c>
      <c r="F86" s="44" t="s">
        <v>498</v>
      </c>
      <c r="G86" s="49" t="s">
        <v>648</v>
      </c>
      <c r="H86" s="95" t="str">
        <f>Tablica11237[[#This Row],[Godište]]&amp;""&amp;Tablica11237[[#This Row],[Spol]]</f>
        <v>2009M</v>
      </c>
      <c r="I8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87" spans="1:9" ht="12.75" x14ac:dyDescent="0.2">
      <c r="A87" s="128">
        <v>11</v>
      </c>
      <c r="B87" s="43" t="s">
        <v>84</v>
      </c>
      <c r="C87" s="46">
        <v>2006</v>
      </c>
      <c r="D87" s="43" t="s">
        <v>7</v>
      </c>
      <c r="E87" s="43" t="s">
        <v>52</v>
      </c>
      <c r="F87" s="44" t="s">
        <v>118</v>
      </c>
      <c r="G87" s="49" t="s">
        <v>662</v>
      </c>
      <c r="H87" s="95" t="str">
        <f>Tablica11237[[#This Row],[Godište]]&amp;""&amp;Tablica11237[[#This Row],[Spol]]</f>
        <v>2006M</v>
      </c>
      <c r="I8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88" spans="1:9" ht="12.75" hidden="1" x14ac:dyDescent="0.2">
      <c r="A88" s="128">
        <v>26</v>
      </c>
      <c r="B88" s="43" t="s">
        <v>188</v>
      </c>
      <c r="C88" s="46" t="s">
        <v>191</v>
      </c>
      <c r="D88" s="43" t="s">
        <v>7</v>
      </c>
      <c r="E88" s="43" t="s">
        <v>23</v>
      </c>
      <c r="F88" s="44" t="s">
        <v>428</v>
      </c>
      <c r="G88" s="49" t="s">
        <v>657</v>
      </c>
      <c r="H88" s="95" t="str">
        <f>Tablica11237[[#This Row],[Godište]]&amp;""&amp;Tablica11237[[#This Row],[Spol]]</f>
        <v>2005M</v>
      </c>
      <c r="I8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89" spans="1:9" ht="12.75" x14ac:dyDescent="0.2">
      <c r="A89" s="128">
        <v>12</v>
      </c>
      <c r="B89" s="43" t="s">
        <v>96</v>
      </c>
      <c r="C89" s="46">
        <v>2006</v>
      </c>
      <c r="D89" s="43" t="s">
        <v>7</v>
      </c>
      <c r="E89" s="43" t="s">
        <v>52</v>
      </c>
      <c r="F89" s="44" t="s">
        <v>117</v>
      </c>
      <c r="G89" s="49" t="s">
        <v>668</v>
      </c>
      <c r="H89" s="95" t="str">
        <f>Tablica11237[[#This Row],[Godište]]&amp;""&amp;Tablica11237[[#This Row],[Spol]]</f>
        <v>2006M</v>
      </c>
      <c r="I8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0" spans="1:9" ht="12.75" x14ac:dyDescent="0.2">
      <c r="A90" s="128">
        <v>13</v>
      </c>
      <c r="B90" s="43" t="s">
        <v>80</v>
      </c>
      <c r="C90" s="46">
        <v>2008</v>
      </c>
      <c r="D90" s="43" t="s">
        <v>7</v>
      </c>
      <c r="E90" s="43" t="s">
        <v>52</v>
      </c>
      <c r="F90" s="44" t="s">
        <v>119</v>
      </c>
      <c r="G90" s="49" t="s">
        <v>658</v>
      </c>
      <c r="H90" s="95" t="str">
        <f>Tablica11237[[#This Row],[Godište]]&amp;""&amp;Tablica11237[[#This Row],[Spol]]</f>
        <v>2008M</v>
      </c>
      <c r="I9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1" spans="1:9" ht="12.75" x14ac:dyDescent="0.2">
      <c r="A91" s="128">
        <v>14</v>
      </c>
      <c r="B91" s="43" t="s">
        <v>131</v>
      </c>
      <c r="C91" s="46">
        <v>2007</v>
      </c>
      <c r="D91" s="43" t="s">
        <v>7</v>
      </c>
      <c r="E91" s="43" t="s">
        <v>24</v>
      </c>
      <c r="F91" s="44" t="s">
        <v>496</v>
      </c>
      <c r="G91" s="49" t="s">
        <v>656</v>
      </c>
      <c r="H91" s="95" t="str">
        <f>Tablica11237[[#This Row],[Godište]]&amp;""&amp;Tablica11237[[#This Row],[Spol]]</f>
        <v>2007M</v>
      </c>
      <c r="I9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2" spans="1:9" ht="12.75" hidden="1" x14ac:dyDescent="0.2">
      <c r="A92" s="128">
        <v>27</v>
      </c>
      <c r="B92" s="50" t="s">
        <v>178</v>
      </c>
      <c r="C92" s="137" t="s">
        <v>190</v>
      </c>
      <c r="D92" s="50" t="s">
        <v>7</v>
      </c>
      <c r="E92" s="50" t="s">
        <v>23</v>
      </c>
      <c r="F92" s="44" t="s">
        <v>419</v>
      </c>
      <c r="G92" s="49" t="s">
        <v>646</v>
      </c>
      <c r="H92" s="95" t="str">
        <f>Tablica11237[[#This Row],[Godište]]&amp;""&amp;Tablica11237[[#This Row],[Spol]]</f>
        <v>2004M</v>
      </c>
      <c r="I9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93" spans="1:9" ht="12.75" x14ac:dyDescent="0.2">
      <c r="A93" s="128">
        <v>15</v>
      </c>
      <c r="B93" s="43" t="s">
        <v>198</v>
      </c>
      <c r="C93" s="46" t="s">
        <v>443</v>
      </c>
      <c r="D93" s="43" t="s">
        <v>7</v>
      </c>
      <c r="E93" s="43" t="s">
        <v>23</v>
      </c>
      <c r="F93" s="44" t="s">
        <v>449</v>
      </c>
      <c r="G93" s="49" t="s">
        <v>651</v>
      </c>
      <c r="H93" s="95" t="str">
        <f>Tablica11237[[#This Row],[Godište]]&amp;""&amp;Tablica11237[[#This Row],[Spol]]</f>
        <v>2007M</v>
      </c>
      <c r="I9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4" spans="1:9" ht="12.75" x14ac:dyDescent="0.2">
      <c r="A94" s="128">
        <v>16</v>
      </c>
      <c r="B94" s="43" t="s">
        <v>83</v>
      </c>
      <c r="C94" s="46">
        <v>2006</v>
      </c>
      <c r="D94" s="43" t="s">
        <v>7</v>
      </c>
      <c r="E94" s="43" t="s">
        <v>52</v>
      </c>
      <c r="F94" s="44" t="s">
        <v>116</v>
      </c>
      <c r="G94" s="49" t="s">
        <v>639</v>
      </c>
      <c r="H94" s="95" t="str">
        <f>Tablica11237[[#This Row],[Godište]]&amp;""&amp;Tablica11237[[#This Row],[Spol]]</f>
        <v>2006M</v>
      </c>
      <c r="I9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5" spans="1:9" ht="12.75" hidden="1" x14ac:dyDescent="0.2">
      <c r="A95" s="128">
        <v>20</v>
      </c>
      <c r="B95" s="43" t="s">
        <v>74</v>
      </c>
      <c r="C95" s="46">
        <v>2001</v>
      </c>
      <c r="D95" s="43" t="s">
        <v>7</v>
      </c>
      <c r="E95" s="43" t="s">
        <v>25</v>
      </c>
      <c r="F95" s="44" t="s">
        <v>119</v>
      </c>
      <c r="G95" s="49" t="s">
        <v>655</v>
      </c>
      <c r="H95" s="95" t="str">
        <f>Tablica11237[[#This Row],[Godište]]&amp;""&amp;Tablica11237[[#This Row],[Spol]]</f>
        <v>2001M</v>
      </c>
      <c r="I9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96" spans="1:9" ht="12.75" x14ac:dyDescent="0.2">
      <c r="A96" s="128">
        <v>17</v>
      </c>
      <c r="B96" s="43" t="s">
        <v>79</v>
      </c>
      <c r="C96" s="46">
        <v>2006</v>
      </c>
      <c r="D96" s="43" t="s">
        <v>7</v>
      </c>
      <c r="E96" s="43" t="s">
        <v>25</v>
      </c>
      <c r="F96" s="44" t="s">
        <v>119</v>
      </c>
      <c r="G96" s="49" t="s">
        <v>654</v>
      </c>
      <c r="H96" s="95" t="str">
        <f>Tablica11237[[#This Row],[Godište]]&amp;""&amp;Tablica11237[[#This Row],[Spol]]</f>
        <v>2006M</v>
      </c>
      <c r="I9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7" spans="1:12" ht="12.75" x14ac:dyDescent="0.2">
      <c r="A97" s="128">
        <v>18</v>
      </c>
      <c r="B97" s="50" t="s">
        <v>442</v>
      </c>
      <c r="C97" s="137" t="s">
        <v>443</v>
      </c>
      <c r="D97" s="50" t="s">
        <v>7</v>
      </c>
      <c r="E97" s="50" t="s">
        <v>23</v>
      </c>
      <c r="F97" s="44" t="s">
        <v>444</v>
      </c>
      <c r="G97" s="49" t="s">
        <v>645</v>
      </c>
      <c r="H97" s="95" t="str">
        <f>Tablica11237[[#This Row],[Godište]]&amp;""&amp;Tablica11237[[#This Row],[Spol]]</f>
        <v>2007M</v>
      </c>
      <c r="I9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98" spans="1:12" ht="12.75" hidden="1" x14ac:dyDescent="0.2">
      <c r="A98" s="128">
        <v>21</v>
      </c>
      <c r="B98" s="43" t="s">
        <v>73</v>
      </c>
      <c r="C98" s="46">
        <v>2001</v>
      </c>
      <c r="D98" s="43" t="s">
        <v>7</v>
      </c>
      <c r="E98" s="43" t="s">
        <v>25</v>
      </c>
      <c r="F98" s="44" t="s">
        <v>256</v>
      </c>
      <c r="G98" s="49" t="s">
        <v>652</v>
      </c>
      <c r="H98" s="95" t="str">
        <f>Tablica11237[[#This Row],[Godište]]&amp;""&amp;Tablica11237[[#This Row],[Spol]]</f>
        <v>2001M</v>
      </c>
      <c r="I9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99" spans="1:12" ht="12.75" hidden="1" x14ac:dyDescent="0.2">
      <c r="A99" s="128">
        <v>28</v>
      </c>
      <c r="B99" s="43" t="s">
        <v>433</v>
      </c>
      <c r="C99" s="46" t="s">
        <v>191</v>
      </c>
      <c r="D99" s="43" t="s">
        <v>7</v>
      </c>
      <c r="E99" s="43" t="s">
        <v>23</v>
      </c>
      <c r="F99" s="44" t="s">
        <v>434</v>
      </c>
      <c r="G99" s="49" t="s">
        <v>428</v>
      </c>
      <c r="H99" s="95" t="str">
        <f>Tablica11237[[#This Row],[Godište]]&amp;""&amp;Tablica11237[[#This Row],[Spol]]</f>
        <v>2005M</v>
      </c>
      <c r="I9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00" spans="1:12" ht="12.75" hidden="1" x14ac:dyDescent="0.2">
      <c r="A100" s="128">
        <v>29</v>
      </c>
      <c r="B100" s="43" t="s">
        <v>181</v>
      </c>
      <c r="C100" s="46" t="s">
        <v>191</v>
      </c>
      <c r="D100" s="43" t="s">
        <v>7</v>
      </c>
      <c r="E100" s="43" t="s">
        <v>23</v>
      </c>
      <c r="F100" s="44" t="s">
        <v>432</v>
      </c>
      <c r="G100" s="49" t="s">
        <v>665</v>
      </c>
      <c r="H100" s="95" t="str">
        <f>Tablica11237[[#This Row],[Godište]]&amp;""&amp;Tablica11237[[#This Row],[Spol]]</f>
        <v>2005M</v>
      </c>
      <c r="I10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01" spans="1:12" ht="12.75" hidden="1" x14ac:dyDescent="0.2">
      <c r="A101" s="128">
        <v>30</v>
      </c>
      <c r="B101" s="43" t="s">
        <v>187</v>
      </c>
      <c r="C101" s="46" t="s">
        <v>190</v>
      </c>
      <c r="D101" s="43" t="s">
        <v>7</v>
      </c>
      <c r="E101" s="43" t="s">
        <v>23</v>
      </c>
      <c r="F101" s="44" t="s">
        <v>420</v>
      </c>
      <c r="G101" s="49" t="s">
        <v>635</v>
      </c>
      <c r="H101" s="95" t="str">
        <f>Tablica11237[[#This Row],[Godište]]&amp;""&amp;Tablica11237[[#This Row],[Spol]]</f>
        <v>2004M</v>
      </c>
      <c r="I10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02" spans="1:12" ht="12.75" x14ac:dyDescent="0.2">
      <c r="A102" s="128">
        <v>19</v>
      </c>
      <c r="B102" s="43" t="s">
        <v>82</v>
      </c>
      <c r="C102" s="46">
        <v>2008</v>
      </c>
      <c r="D102" s="43" t="s">
        <v>7</v>
      </c>
      <c r="E102" s="43" t="s">
        <v>52</v>
      </c>
      <c r="F102" s="44" t="s">
        <v>309</v>
      </c>
      <c r="G102" s="49" t="s">
        <v>650</v>
      </c>
      <c r="H102" s="95" t="str">
        <f>Tablica11237[[#This Row],[Godište]]&amp;""&amp;Tablica11237[[#This Row],[Spol]]</f>
        <v>2008M</v>
      </c>
      <c r="I10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03" spans="1:12" ht="12.75" x14ac:dyDescent="0.2">
      <c r="A103" s="128">
        <v>20</v>
      </c>
      <c r="B103" s="43" t="s">
        <v>526</v>
      </c>
      <c r="C103" s="46" t="s">
        <v>202</v>
      </c>
      <c r="D103" s="43" t="s">
        <v>7</v>
      </c>
      <c r="E103" s="43" t="s">
        <v>24</v>
      </c>
      <c r="F103" s="44" t="s">
        <v>520</v>
      </c>
      <c r="G103" s="49" t="s">
        <v>634</v>
      </c>
      <c r="H103" s="95" t="str">
        <f>Tablica11237[[#This Row],[Godište]]&amp;""&amp;Tablica11237[[#This Row],[Spol]]</f>
        <v>2006M</v>
      </c>
      <c r="I10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04" spans="1:12" ht="12.75" hidden="1" x14ac:dyDescent="0.2">
      <c r="A104" s="128">
        <v>31</v>
      </c>
      <c r="B104" s="43" t="s">
        <v>132</v>
      </c>
      <c r="C104" s="46">
        <v>2005</v>
      </c>
      <c r="D104" s="43" t="s">
        <v>7</v>
      </c>
      <c r="E104" s="43" t="s">
        <v>24</v>
      </c>
      <c r="F104" s="44" t="s">
        <v>497</v>
      </c>
      <c r="G104" s="49" t="s">
        <v>641</v>
      </c>
      <c r="H104" s="95" t="str">
        <f>Tablica11237[[#This Row],[Godište]]&amp;""&amp;Tablica11237[[#This Row],[Spol]]</f>
        <v>2005M</v>
      </c>
      <c r="I10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05" spans="1:12" ht="12.75" x14ac:dyDescent="0.2">
      <c r="A105" s="128">
        <v>21</v>
      </c>
      <c r="B105" s="43" t="s">
        <v>447</v>
      </c>
      <c r="C105" s="46" t="s">
        <v>443</v>
      </c>
      <c r="D105" s="43" t="s">
        <v>7</v>
      </c>
      <c r="E105" s="43" t="s">
        <v>23</v>
      </c>
      <c r="F105" s="44" t="s">
        <v>448</v>
      </c>
      <c r="G105" s="49" t="s">
        <v>642</v>
      </c>
      <c r="H105" s="95" t="str">
        <f>Tablica11237[[#This Row],[Godište]]&amp;""&amp;Tablica11237[[#This Row],[Spol]]</f>
        <v>2007M</v>
      </c>
      <c r="I10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06" spans="1:12" ht="12.75" x14ac:dyDescent="0.2">
      <c r="A106" s="128">
        <v>22</v>
      </c>
      <c r="B106" s="43" t="s">
        <v>445</v>
      </c>
      <c r="C106" s="46" t="s">
        <v>443</v>
      </c>
      <c r="D106" s="43" t="s">
        <v>7</v>
      </c>
      <c r="E106" s="43" t="s">
        <v>23</v>
      </c>
      <c r="F106" s="44" t="s">
        <v>446</v>
      </c>
      <c r="G106" s="49" t="s">
        <v>497</v>
      </c>
      <c r="H106" s="95" t="str">
        <f>Tablica11237[[#This Row],[Godište]]&amp;""&amp;Tablica11237[[#This Row],[Spol]]</f>
        <v>2007M</v>
      </c>
      <c r="I10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07" spans="1:12" ht="12.75" x14ac:dyDescent="0.2">
      <c r="A107" s="128">
        <v>23</v>
      </c>
      <c r="B107" s="53" t="s">
        <v>519</v>
      </c>
      <c r="C107" s="136" t="s">
        <v>450</v>
      </c>
      <c r="D107" s="51" t="s">
        <v>7</v>
      </c>
      <c r="E107" s="51" t="s">
        <v>24</v>
      </c>
      <c r="F107" s="52" t="s">
        <v>520</v>
      </c>
      <c r="G107" s="58" t="s">
        <v>633</v>
      </c>
      <c r="H107" s="157" t="str">
        <f>Tablica11237[[#This Row],[Godište]]&amp;""&amp;Tablica11237[[#This Row],[Spol]]</f>
        <v>2009M</v>
      </c>
      <c r="I107" s="157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  <c r="J107" s="157"/>
      <c r="K107" s="157"/>
      <c r="L107" s="157"/>
    </row>
    <row r="108" spans="1:12" ht="12.75" x14ac:dyDescent="0.2">
      <c r="A108" s="128">
        <v>24</v>
      </c>
      <c r="B108" s="43" t="s">
        <v>135</v>
      </c>
      <c r="C108" s="46">
        <v>2007</v>
      </c>
      <c r="D108" s="43" t="s">
        <v>7</v>
      </c>
      <c r="E108" s="43" t="s">
        <v>24</v>
      </c>
      <c r="F108" s="44" t="s">
        <v>501</v>
      </c>
      <c r="G108" s="49" t="s">
        <v>638</v>
      </c>
      <c r="H108" s="95" t="str">
        <f>Tablica11237[[#This Row],[Godište]]&amp;""&amp;Tablica11237[[#This Row],[Spol]]</f>
        <v>2007M</v>
      </c>
      <c r="I10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09" spans="1:12" ht="12.75" x14ac:dyDescent="0.2">
      <c r="A109" s="128">
        <v>25</v>
      </c>
      <c r="B109" s="43" t="s">
        <v>129</v>
      </c>
      <c r="C109" s="46">
        <v>2008</v>
      </c>
      <c r="D109" s="43" t="s">
        <v>7</v>
      </c>
      <c r="E109" s="43" t="s">
        <v>24</v>
      </c>
      <c r="F109" s="44" t="s">
        <v>492</v>
      </c>
      <c r="G109" s="49" t="s">
        <v>637</v>
      </c>
      <c r="H109" s="95" t="str">
        <f>Tablica11237[[#This Row],[Godište]]&amp;""&amp;Tablica11237[[#This Row],[Spol]]</f>
        <v>2008M</v>
      </c>
      <c r="I10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0" spans="1:12" ht="12.75" x14ac:dyDescent="0.2">
      <c r="A110" s="128">
        <v>26</v>
      </c>
      <c r="B110" s="53" t="s">
        <v>440</v>
      </c>
      <c r="C110" s="136" t="s">
        <v>202</v>
      </c>
      <c r="D110" s="51" t="s">
        <v>7</v>
      </c>
      <c r="E110" s="51" t="s">
        <v>23</v>
      </c>
      <c r="F110" s="52" t="s">
        <v>441</v>
      </c>
      <c r="G110" s="58" t="s">
        <v>632</v>
      </c>
      <c r="H110" s="95" t="str">
        <f>Tablica11237[[#This Row],[Godište]]&amp;""&amp;Tablica11237[[#This Row],[Spol]]</f>
        <v>2006M</v>
      </c>
      <c r="I11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1" spans="1:12" ht="12.75" x14ac:dyDescent="0.2">
      <c r="A111" s="128">
        <v>27</v>
      </c>
      <c r="B111" s="43" t="s">
        <v>94</v>
      </c>
      <c r="C111" s="46">
        <v>2006</v>
      </c>
      <c r="D111" s="43" t="s">
        <v>7</v>
      </c>
      <c r="E111" s="43" t="s">
        <v>52</v>
      </c>
      <c r="F111" s="44" t="s">
        <v>97</v>
      </c>
      <c r="G111" s="49" t="s">
        <v>640</v>
      </c>
      <c r="H111" s="95" t="str">
        <f>Tablica11237[[#This Row],[Godište]]&amp;""&amp;Tablica11237[[#This Row],[Spol]]</f>
        <v>2006M</v>
      </c>
      <c r="I11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2" spans="1:12" ht="12.75" x14ac:dyDescent="0.2">
      <c r="A112" s="128">
        <v>28</v>
      </c>
      <c r="B112" s="43" t="s">
        <v>285</v>
      </c>
      <c r="C112" s="46">
        <v>2007</v>
      </c>
      <c r="D112" s="43" t="s">
        <v>7</v>
      </c>
      <c r="E112" s="43" t="s">
        <v>52</v>
      </c>
      <c r="F112" s="44" t="s">
        <v>99</v>
      </c>
      <c r="G112" s="49" t="s">
        <v>636</v>
      </c>
      <c r="H112" s="95" t="str">
        <f>Tablica11237[[#This Row],[Godište]]&amp;""&amp;Tablica11237[[#This Row],[Spol]]</f>
        <v>2007M</v>
      </c>
      <c r="I11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3" spans="1:9" ht="12.75" hidden="1" x14ac:dyDescent="0.2">
      <c r="A113" s="128">
        <v>32</v>
      </c>
      <c r="B113" s="43" t="s">
        <v>524</v>
      </c>
      <c r="C113" s="46" t="s">
        <v>190</v>
      </c>
      <c r="D113" s="43" t="s">
        <v>7</v>
      </c>
      <c r="E113" s="43" t="s">
        <v>24</v>
      </c>
      <c r="F113" s="44" t="s">
        <v>525</v>
      </c>
      <c r="G113" s="49" t="s">
        <v>643</v>
      </c>
      <c r="H113" s="95" t="str">
        <f>Tablica11237[[#This Row],[Godište]]&amp;""&amp;Tablica11237[[#This Row],[Spol]]</f>
        <v>2004M</v>
      </c>
      <c r="I11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14" spans="1:9" ht="12.75" hidden="1" x14ac:dyDescent="0.2">
      <c r="A114" s="128">
        <v>22</v>
      </c>
      <c r="B114" s="43" t="s">
        <v>413</v>
      </c>
      <c r="C114" s="46" t="s">
        <v>273</v>
      </c>
      <c r="D114" s="43" t="s">
        <v>7</v>
      </c>
      <c r="E114" s="43" t="s">
        <v>23</v>
      </c>
      <c r="F114" s="44" t="s">
        <v>414</v>
      </c>
      <c r="G114" s="49" t="s">
        <v>660</v>
      </c>
      <c r="H114" s="95" t="str">
        <f>Tablica11237[[#This Row],[Godište]]&amp;""&amp;Tablica11237[[#This Row],[Spol]]</f>
        <v>2003M</v>
      </c>
      <c r="I11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15" spans="1:9" ht="12.75" hidden="1" x14ac:dyDescent="0.2">
      <c r="A115" s="128">
        <v>33</v>
      </c>
      <c r="B115" s="43" t="s">
        <v>78</v>
      </c>
      <c r="C115" s="46">
        <v>2005</v>
      </c>
      <c r="D115" s="43" t="s">
        <v>7</v>
      </c>
      <c r="E115" s="43" t="s">
        <v>25</v>
      </c>
      <c r="F115" s="44" t="s">
        <v>120</v>
      </c>
      <c r="G115" s="49" t="s">
        <v>660</v>
      </c>
      <c r="H115" s="95" t="str">
        <f>Tablica11237[[#This Row],[Godište]]&amp;""&amp;Tablica11237[[#This Row],[Spol]]</f>
        <v>2005M</v>
      </c>
      <c r="I115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D1</v>
      </c>
    </row>
    <row r="116" spans="1:9" ht="12.75" x14ac:dyDescent="0.2">
      <c r="A116" s="128">
        <v>29</v>
      </c>
      <c r="B116" s="43" t="s">
        <v>184</v>
      </c>
      <c r="C116" s="46" t="s">
        <v>450</v>
      </c>
      <c r="D116" s="43" t="s">
        <v>7</v>
      </c>
      <c r="E116" s="43" t="s">
        <v>23</v>
      </c>
      <c r="F116" s="44" t="s">
        <v>68</v>
      </c>
      <c r="G116" s="49" t="s">
        <v>630</v>
      </c>
      <c r="H116" s="95" t="str">
        <f>Tablica11237[[#This Row],[Godište]]&amp;""&amp;Tablica11237[[#This Row],[Spol]]</f>
        <v>2009M</v>
      </c>
      <c r="I116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7" spans="1:9" ht="12.75" x14ac:dyDescent="0.2">
      <c r="A117" s="128">
        <v>30</v>
      </c>
      <c r="B117" s="43" t="s">
        <v>134</v>
      </c>
      <c r="C117" s="46">
        <v>2007</v>
      </c>
      <c r="D117" s="43" t="s">
        <v>7</v>
      </c>
      <c r="E117" s="43" t="s">
        <v>24</v>
      </c>
      <c r="F117" s="44" t="s">
        <v>500</v>
      </c>
      <c r="G117" s="49" t="s">
        <v>630</v>
      </c>
      <c r="H117" s="95" t="str">
        <f>Tablica11237[[#This Row],[Godište]]&amp;""&amp;Tablica11237[[#This Row],[Spol]]</f>
        <v>2007M</v>
      </c>
      <c r="I117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8" spans="1:9" ht="12.75" x14ac:dyDescent="0.2">
      <c r="A118" s="128">
        <v>31</v>
      </c>
      <c r="B118" s="43" t="s">
        <v>182</v>
      </c>
      <c r="C118" s="46" t="s">
        <v>202</v>
      </c>
      <c r="D118" s="43" t="s">
        <v>7</v>
      </c>
      <c r="E118" s="43" t="s">
        <v>23</v>
      </c>
      <c r="F118" s="44" t="s">
        <v>199</v>
      </c>
      <c r="G118" s="49" t="s">
        <v>630</v>
      </c>
      <c r="H118" s="95" t="str">
        <f>Tablica11237[[#This Row],[Godište]]&amp;""&amp;Tablica11237[[#This Row],[Spol]]</f>
        <v>2006M</v>
      </c>
      <c r="I118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19" spans="1:9" ht="12.75" x14ac:dyDescent="0.2">
      <c r="A119" s="128">
        <v>32</v>
      </c>
      <c r="B119" s="43" t="s">
        <v>284</v>
      </c>
      <c r="C119" s="46">
        <v>2006</v>
      </c>
      <c r="D119" s="43" t="s">
        <v>7</v>
      </c>
      <c r="E119" s="43" t="s">
        <v>52</v>
      </c>
      <c r="F119" s="44" t="s">
        <v>117</v>
      </c>
      <c r="G119" s="49" t="s">
        <v>630</v>
      </c>
      <c r="H119" s="95" t="str">
        <f>Tablica11237[[#This Row],[Godište]]&amp;""&amp;Tablica11237[[#This Row],[Spol]]</f>
        <v>2006M</v>
      </c>
      <c r="I119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20" spans="1:9" ht="12.75" x14ac:dyDescent="0.2">
      <c r="A120" s="128">
        <v>33</v>
      </c>
      <c r="B120" s="43" t="s">
        <v>90</v>
      </c>
      <c r="C120" s="46">
        <v>2006</v>
      </c>
      <c r="D120" s="43" t="s">
        <v>7</v>
      </c>
      <c r="E120" s="43" t="s">
        <v>52</v>
      </c>
      <c r="F120" s="44" t="s">
        <v>117</v>
      </c>
      <c r="G120" s="49" t="s">
        <v>630</v>
      </c>
      <c r="H120" s="95" t="str">
        <f>Tablica11237[[#This Row],[Godište]]&amp;""&amp;Tablica11237[[#This Row],[Spol]]</f>
        <v>2006M</v>
      </c>
      <c r="I120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E1</v>
      </c>
    </row>
    <row r="121" spans="1:9" ht="12.75" hidden="1" x14ac:dyDescent="0.2">
      <c r="A121" s="128">
        <v>23</v>
      </c>
      <c r="B121" s="43" t="s">
        <v>410</v>
      </c>
      <c r="C121" s="46" t="s">
        <v>262</v>
      </c>
      <c r="D121" s="43" t="s">
        <v>7</v>
      </c>
      <c r="E121" s="43" t="s">
        <v>23</v>
      </c>
      <c r="F121" s="44" t="s">
        <v>411</v>
      </c>
      <c r="G121" s="49" t="s">
        <v>630</v>
      </c>
      <c r="H121" s="95" t="str">
        <f>Tablica11237[[#This Row],[Godište]]&amp;""&amp;Tablica11237[[#This Row],[Spol]]</f>
        <v>2002M</v>
      </c>
      <c r="I121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22" spans="1:9" ht="12.75" hidden="1" x14ac:dyDescent="0.2">
      <c r="A122" s="128">
        <v>24</v>
      </c>
      <c r="B122" s="43" t="s">
        <v>516</v>
      </c>
      <c r="C122" s="46" t="s">
        <v>273</v>
      </c>
      <c r="D122" s="43" t="s">
        <v>7</v>
      </c>
      <c r="E122" s="43" t="s">
        <v>24</v>
      </c>
      <c r="F122" s="44" t="s">
        <v>517</v>
      </c>
      <c r="G122" s="49" t="s">
        <v>630</v>
      </c>
      <c r="H122" s="95" t="str">
        <f>Tablica11237[[#This Row],[Godište]]&amp;""&amp;Tablica11237[[#This Row],[Spol]]</f>
        <v>2003M</v>
      </c>
      <c r="I122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23" spans="1:9" ht="12.75" hidden="1" x14ac:dyDescent="0.2">
      <c r="A123" s="128">
        <v>25</v>
      </c>
      <c r="B123" s="43" t="s">
        <v>103</v>
      </c>
      <c r="C123" s="46">
        <v>2002</v>
      </c>
      <c r="D123" s="43" t="s">
        <v>7</v>
      </c>
      <c r="E123" s="43" t="s">
        <v>52</v>
      </c>
      <c r="F123" s="44" t="s">
        <v>294</v>
      </c>
      <c r="G123" s="49" t="s">
        <v>630</v>
      </c>
      <c r="H123" s="95" t="str">
        <f>Tablica11237[[#This Row],[Godište]]&amp;""&amp;Tablica11237[[#This Row],[Spol]]</f>
        <v>2002M</v>
      </c>
      <c r="I123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C1</v>
      </c>
    </row>
    <row r="124" spans="1:9" ht="12.75" hidden="1" x14ac:dyDescent="0.2">
      <c r="A124" s="128">
        <v>22</v>
      </c>
      <c r="B124" s="43" t="s">
        <v>171</v>
      </c>
      <c r="C124" s="46" t="s">
        <v>265</v>
      </c>
      <c r="D124" s="43" t="s">
        <v>7</v>
      </c>
      <c r="E124" s="43" t="s">
        <v>23</v>
      </c>
      <c r="F124" s="44" t="s">
        <v>391</v>
      </c>
      <c r="G124" s="49" t="s">
        <v>630</v>
      </c>
      <c r="H124" s="95" t="str">
        <f>Tablica11237[[#This Row],[Godište]]&amp;""&amp;Tablica11237[[#This Row],[Spol]]</f>
        <v>2000M</v>
      </c>
      <c r="I124" s="95" t="str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B1</v>
      </c>
    </row>
    <row r="125" spans="1:9" hidden="1" x14ac:dyDescent="0.2">
      <c r="A125" s="128">
        <v>121</v>
      </c>
      <c r="B125" s="109"/>
      <c r="C125" s="109"/>
      <c r="D125" s="109"/>
      <c r="E125" s="107"/>
      <c r="F125" s="108"/>
      <c r="G125" s="108"/>
      <c r="H125" s="95" t="str">
        <f>Tablica11237[[#This Row],[Godište]]&amp;""&amp;Tablica11237[[#This Row],[Spol]]</f>
        <v/>
      </c>
      <c r="I125" s="95">
        <f>IF(Tablica11237[[#This Row],[401]]="1998M","A1",IF(Tablica11237[[#This Row],[401]]="1997M","A1",IF(Tablica11237[[#This Row],[401]]="1996M","A1",IF(Tablica11237[[#This Row],[401]]="1999M","A1",IF(Tablica11237[[#This Row],[401]]="2000M","B1",IF(Tablica11237[[#This Row],[401]]="2001M","B1",IF(Tablica11237[[#This Row],[401]]="2002M","C1",IF(Tablica11237[[#This Row],[401]]="2003M","C1",IF(Tablica11237[[#This Row],[401]]="2004M","D1",IF(Tablica11237[[#This Row],[401]]="2005M","D1",IF(Tablica11237[[#This Row],[401]]="2006M","E1",IF(Tablica11237[[#This Row],[401]]="2007M","E1",IF(Tablica11237[[#This Row],[401]]="2008M","E1",IF(Tablica11237[[#This Row],[401]]="2009M","E1",IF(Tablica11237[[#This Row],[401]]="1997Ž","A2",IF(Tablica11237[[#This Row],[401]]="1998Ž","A2",IF(Tablica11237[[#This Row],[401]]="1999Ž","A2",IF(Tablica11237[[#This Row],[401]]="2000Ž","A2",IF(Tablica11237[[#This Row],[401]]="2001Ž","A2",IF(Tablica11237[[#This Row],[401]]="2002Ž","B2",IF(Tablica11237[[#This Row],[401]]="2003Ž","B2",IF(Tablica11237[[#This Row],[401]]="2004Ž","C2",IF(Tablica11237[[#This Row],[401]]="2005Ž","C2",IF(Tablica11237[[#This Row],[401]]="2006Ž","D2",IF(Tablica11237[[#This Row],[401]]="2007Ž","E2",IF(Tablica11237[[#This Row],[401]]="2008Ž","E2",IF(Tablica11237[[#This Row],[401]]="2009Ž","E2",IF(Tablica11237[[#This Row],[401]]="2010Ž","E2",))))))))))))))))))))))))))))</f>
        <v>0</v>
      </c>
    </row>
    <row r="126" spans="1:9" x14ac:dyDescent="0.2">
      <c r="A126" s="128"/>
      <c r="E126" s="95">
        <f>SUBTOTAL(103,Tablica11237[Klub])</f>
        <v>33</v>
      </c>
      <c r="F126" s="95">
        <f>SUBTOTAL(103,Tablica11237[Prijava VR])</f>
        <v>33</v>
      </c>
      <c r="G126" s="95">
        <f>SUBTOTAL(103,Tablica11237[FINAL])</f>
        <v>33</v>
      </c>
    </row>
  </sheetData>
  <mergeCells count="2">
    <mergeCell ref="B1:G1"/>
    <mergeCell ref="B2:G2"/>
  </mergeCells>
  <pageMargins left="0.70866141732283472" right="0.70866141732283472" top="0.28999999999999998" bottom="0.18" header="0.18" footer="0.16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B46" sqref="B46:E51"/>
    </sheetView>
  </sheetViews>
  <sheetFormatPr defaultRowHeight="12" x14ac:dyDescent="0.2"/>
  <cols>
    <col min="1" max="1" width="9.140625" style="127"/>
    <col min="2" max="2" width="19.28515625" style="95" bestFit="1" customWidth="1"/>
    <col min="3" max="3" width="10.140625" style="95" customWidth="1"/>
    <col min="4" max="5" width="7" style="95" customWidth="1"/>
    <col min="6" max="6" width="15.5703125" style="95" customWidth="1"/>
    <col min="7" max="7" width="11.85546875" style="95" customWidth="1"/>
    <col min="8" max="8" width="9.140625" style="95" hidden="1" customWidth="1"/>
    <col min="9" max="9" width="9.140625" style="95" customWidth="1"/>
    <col min="10" max="12" width="9.140625" style="95" hidden="1" customWidth="1"/>
    <col min="13" max="16384" width="9.140625" style="95"/>
  </cols>
  <sheetData>
    <row r="1" spans="1:12" ht="15.75" customHeight="1" x14ac:dyDescent="0.2">
      <c r="B1" s="148" t="s">
        <v>243</v>
      </c>
      <c r="C1" s="148"/>
      <c r="D1" s="148"/>
      <c r="E1" s="148"/>
      <c r="F1" s="148"/>
      <c r="G1" s="148"/>
    </row>
    <row r="2" spans="1:12" ht="15.75" customHeight="1" x14ac:dyDescent="0.2">
      <c r="B2" s="149" t="s">
        <v>238</v>
      </c>
      <c r="C2" s="149"/>
      <c r="D2" s="149"/>
      <c r="E2" s="149"/>
      <c r="F2" s="149"/>
      <c r="G2" s="149"/>
    </row>
    <row r="4" spans="1:12" x14ac:dyDescent="0.2">
      <c r="B4" s="96" t="s">
        <v>53</v>
      </c>
      <c r="C4" s="96" t="s">
        <v>54</v>
      </c>
      <c r="D4" s="183" t="s">
        <v>55</v>
      </c>
      <c r="E4" s="96" t="s">
        <v>56</v>
      </c>
      <c r="F4" s="97" t="s">
        <v>194</v>
      </c>
      <c r="G4" s="194" t="s">
        <v>195</v>
      </c>
      <c r="H4" s="95" t="s">
        <v>57</v>
      </c>
      <c r="I4" s="95" t="s">
        <v>58</v>
      </c>
      <c r="J4" s="95" t="s">
        <v>59</v>
      </c>
      <c r="K4" s="95" t="s">
        <v>60</v>
      </c>
      <c r="L4" s="95" t="s">
        <v>61</v>
      </c>
    </row>
    <row r="5" spans="1:12" hidden="1" x14ac:dyDescent="0.2">
      <c r="A5" s="128">
        <v>1</v>
      </c>
      <c r="B5" s="99" t="s">
        <v>629</v>
      </c>
      <c r="C5" s="105" t="s">
        <v>265</v>
      </c>
      <c r="D5" s="105" t="s">
        <v>6</v>
      </c>
      <c r="E5" s="102" t="s">
        <v>52</v>
      </c>
      <c r="F5" s="101" t="s">
        <v>867</v>
      </c>
      <c r="G5" s="100" t="s">
        <v>792</v>
      </c>
      <c r="H5" s="95" t="str">
        <f>Tablica112375[[#This Row],[Godište]]&amp;""&amp;Tablica112375[[#This Row],[Spol]]</f>
        <v>2000Ž</v>
      </c>
      <c r="I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6" spans="1:12" hidden="1" x14ac:dyDescent="0.2">
      <c r="A6" s="128">
        <v>1</v>
      </c>
      <c r="B6" s="100" t="s">
        <v>585</v>
      </c>
      <c r="C6" s="105">
        <v>2002</v>
      </c>
      <c r="D6" s="105" t="s">
        <v>6</v>
      </c>
      <c r="E6" s="102" t="s">
        <v>52</v>
      </c>
      <c r="F6" s="101" t="s">
        <v>350</v>
      </c>
      <c r="G6" s="99" t="s">
        <v>789</v>
      </c>
      <c r="H6" s="95" t="str">
        <f>Tablica112375[[#This Row],[Godište]]&amp;""&amp;Tablica112375[[#This Row],[Spol]]</f>
        <v>2002Ž</v>
      </c>
      <c r="I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7" spans="1:12" ht="12.75" hidden="1" thickBot="1" x14ac:dyDescent="0.25">
      <c r="A7" s="128">
        <v>2</v>
      </c>
      <c r="B7" s="179" t="s">
        <v>264</v>
      </c>
      <c r="C7" s="104" t="s">
        <v>265</v>
      </c>
      <c r="D7" s="104" t="s">
        <v>6</v>
      </c>
      <c r="E7" s="104" t="s">
        <v>226</v>
      </c>
      <c r="F7" s="101" t="s">
        <v>313</v>
      </c>
      <c r="G7" s="100" t="s">
        <v>790</v>
      </c>
      <c r="H7" s="113" t="str">
        <f>Tablica112375[[#This Row],[Godište]]&amp;""&amp;Tablica112375[[#This Row],[Spol]]</f>
        <v>2000Ž</v>
      </c>
      <c r="I7" s="113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  <c r="J7" s="113"/>
      <c r="K7" s="113"/>
      <c r="L7" s="113"/>
    </row>
    <row r="8" spans="1:12" hidden="1" x14ac:dyDescent="0.2">
      <c r="A8" s="128">
        <v>2</v>
      </c>
      <c r="B8" s="100" t="s">
        <v>261</v>
      </c>
      <c r="C8" s="105" t="s">
        <v>262</v>
      </c>
      <c r="D8" s="105" t="s">
        <v>6</v>
      </c>
      <c r="E8" s="102" t="s">
        <v>226</v>
      </c>
      <c r="F8" s="101" t="s">
        <v>312</v>
      </c>
      <c r="G8" s="99" t="s">
        <v>775</v>
      </c>
      <c r="H8" s="95" t="str">
        <f>Tablica112375[[#This Row],[Godište]]&amp;""&amp;Tablica112375[[#This Row],[Spol]]</f>
        <v>2002Ž</v>
      </c>
      <c r="I8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9" spans="1:12" ht="12.75" hidden="1" thickBot="1" x14ac:dyDescent="0.25">
      <c r="A9" s="128">
        <v>3</v>
      </c>
      <c r="B9" s="115" t="s">
        <v>590</v>
      </c>
      <c r="C9" s="189">
        <v>2002</v>
      </c>
      <c r="D9" s="189" t="s">
        <v>6</v>
      </c>
      <c r="E9" s="190" t="s">
        <v>52</v>
      </c>
      <c r="F9" s="176" t="s">
        <v>354</v>
      </c>
      <c r="G9" s="114" t="s">
        <v>788</v>
      </c>
      <c r="H9" s="95" t="str">
        <f>Tablica112375[[#This Row],[Godište]]&amp;""&amp;Tablica112375[[#This Row],[Spol]]</f>
        <v>2002Ž</v>
      </c>
      <c r="I9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10" spans="1:12" hidden="1" x14ac:dyDescent="0.2">
      <c r="A10" s="128">
        <v>3</v>
      </c>
      <c r="B10" s="99" t="s">
        <v>589</v>
      </c>
      <c r="C10" s="105">
        <v>2001</v>
      </c>
      <c r="D10" s="105" t="s">
        <v>6</v>
      </c>
      <c r="E10" s="102" t="s">
        <v>52</v>
      </c>
      <c r="F10" s="101" t="s">
        <v>353</v>
      </c>
      <c r="G10" s="100" t="s">
        <v>782</v>
      </c>
      <c r="H10" s="95" t="str">
        <f>Tablica112375[[#This Row],[Godište]]&amp;""&amp;Tablica112375[[#This Row],[Spol]]</f>
        <v>2001Ž</v>
      </c>
      <c r="I10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11" spans="1:12" hidden="1" x14ac:dyDescent="0.2">
      <c r="A11" s="128">
        <v>1</v>
      </c>
      <c r="B11" s="100" t="s">
        <v>141</v>
      </c>
      <c r="C11" s="105">
        <v>2005</v>
      </c>
      <c r="D11" s="105" t="s">
        <v>6</v>
      </c>
      <c r="E11" s="102" t="s">
        <v>24</v>
      </c>
      <c r="F11" s="101" t="s">
        <v>531</v>
      </c>
      <c r="G11" s="100" t="s">
        <v>787</v>
      </c>
      <c r="H11" s="95" t="str">
        <f>Tablica112375[[#This Row],[Godište]]&amp;""&amp;Tablica112375[[#This Row],[Spol]]</f>
        <v>2005Ž</v>
      </c>
      <c r="I11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12" spans="1:12" hidden="1" x14ac:dyDescent="0.2">
      <c r="A12" s="128">
        <v>2</v>
      </c>
      <c r="B12" s="100" t="s">
        <v>189</v>
      </c>
      <c r="C12" s="105">
        <v>2004</v>
      </c>
      <c r="D12" s="105" t="s">
        <v>6</v>
      </c>
      <c r="E12" s="102" t="s">
        <v>52</v>
      </c>
      <c r="F12" s="101" t="s">
        <v>351</v>
      </c>
      <c r="G12" s="100" t="s">
        <v>781</v>
      </c>
      <c r="H12" s="95" t="str">
        <f>Tablica112375[[#This Row],[Godište]]&amp;""&amp;Tablica112375[[#This Row],[Spol]]</f>
        <v>2004Ž</v>
      </c>
      <c r="I12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13" spans="1:12" ht="12.75" hidden="1" thickBot="1" x14ac:dyDescent="0.25">
      <c r="A13" s="128">
        <v>3</v>
      </c>
      <c r="B13" s="115" t="s">
        <v>584</v>
      </c>
      <c r="C13" s="189">
        <v>2004</v>
      </c>
      <c r="D13" s="189" t="s">
        <v>6</v>
      </c>
      <c r="E13" s="190" t="s">
        <v>52</v>
      </c>
      <c r="F13" s="176" t="s">
        <v>349</v>
      </c>
      <c r="G13" s="115" t="s">
        <v>774</v>
      </c>
      <c r="H13" s="95" t="str">
        <f>Tablica112375[[#This Row],[Godište]]&amp;""&amp;Tablica112375[[#This Row],[Spol]]</f>
        <v>2004Ž</v>
      </c>
      <c r="I13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14" spans="1:12" hidden="1" x14ac:dyDescent="0.2">
      <c r="A14" s="128"/>
      <c r="B14" s="101" t="s">
        <v>66</v>
      </c>
      <c r="C14" s="105">
        <v>2001</v>
      </c>
      <c r="D14" s="105" t="s">
        <v>6</v>
      </c>
      <c r="E14" s="102" t="s">
        <v>25</v>
      </c>
      <c r="F14" s="101" t="s">
        <v>248</v>
      </c>
      <c r="G14" s="101" t="s">
        <v>786</v>
      </c>
      <c r="H14" s="95" t="str">
        <f>Tablica112375[[#This Row],[Godište]]&amp;""&amp;Tablica112375[[#This Row],[Spol]]</f>
        <v>2001Ž</v>
      </c>
      <c r="I14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15" spans="1:12" hidden="1" x14ac:dyDescent="0.2">
      <c r="A15" s="128"/>
      <c r="B15" s="103" t="s">
        <v>145</v>
      </c>
      <c r="C15" s="104">
        <v>2002</v>
      </c>
      <c r="D15" s="104" t="s">
        <v>6</v>
      </c>
      <c r="E15" s="104" t="s">
        <v>24</v>
      </c>
      <c r="F15" s="101" t="s">
        <v>538</v>
      </c>
      <c r="G15" s="101" t="s">
        <v>791</v>
      </c>
      <c r="H15" s="95" t="str">
        <f>Tablica112375[[#This Row],[Godište]]&amp;""&amp;Tablica112375[[#This Row],[Spol]]</f>
        <v>2002Ž</v>
      </c>
      <c r="I1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16" spans="1:12" hidden="1" x14ac:dyDescent="0.2">
      <c r="A16" s="128">
        <v>4</v>
      </c>
      <c r="B16" s="101" t="s">
        <v>144</v>
      </c>
      <c r="C16" s="105">
        <v>2004</v>
      </c>
      <c r="D16" s="105" t="s">
        <v>6</v>
      </c>
      <c r="E16" s="102" t="s">
        <v>24</v>
      </c>
      <c r="F16" s="101" t="s">
        <v>537</v>
      </c>
      <c r="G16" s="101" t="s">
        <v>706</v>
      </c>
      <c r="H16" s="95" t="str">
        <f>Tablica112375[[#This Row],[Godište]]&amp;""&amp;Tablica112375[[#This Row],[Spol]]</f>
        <v>2004Ž</v>
      </c>
      <c r="I1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17" spans="1:9" hidden="1" x14ac:dyDescent="0.2">
      <c r="A17" s="128"/>
      <c r="B17" s="101" t="s">
        <v>143</v>
      </c>
      <c r="C17" s="105">
        <v>2003</v>
      </c>
      <c r="D17" s="105" t="s">
        <v>6</v>
      </c>
      <c r="E17" s="102" t="s">
        <v>24</v>
      </c>
      <c r="F17" s="101" t="s">
        <v>535</v>
      </c>
      <c r="G17" s="101" t="s">
        <v>780</v>
      </c>
      <c r="H17" s="95" t="str">
        <f>Tablica112375[[#This Row],[Godište]]&amp;""&amp;Tablica112375[[#This Row],[Spol]]</f>
        <v>2003Ž</v>
      </c>
      <c r="I17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18" spans="1:9" hidden="1" x14ac:dyDescent="0.2">
      <c r="A18" s="128">
        <v>5</v>
      </c>
      <c r="B18" s="101" t="s">
        <v>140</v>
      </c>
      <c r="C18" s="105">
        <v>2005</v>
      </c>
      <c r="D18" s="105" t="s">
        <v>6</v>
      </c>
      <c r="E18" s="102" t="s">
        <v>24</v>
      </c>
      <c r="F18" s="101" t="s">
        <v>529</v>
      </c>
      <c r="G18" s="101" t="s">
        <v>785</v>
      </c>
      <c r="H18" s="95" t="str">
        <f>Tablica112375[[#This Row],[Godište]]&amp;""&amp;Tablica112375[[#This Row],[Spol]]</f>
        <v>2005Ž</v>
      </c>
      <c r="I18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19" spans="1:9" hidden="1" x14ac:dyDescent="0.2">
      <c r="A19" s="128"/>
      <c r="B19" s="101" t="s">
        <v>591</v>
      </c>
      <c r="C19" s="105">
        <v>2001</v>
      </c>
      <c r="D19" s="105" t="s">
        <v>6</v>
      </c>
      <c r="E19" s="102" t="s">
        <v>52</v>
      </c>
      <c r="F19" s="101" t="s">
        <v>355</v>
      </c>
      <c r="G19" s="101" t="s">
        <v>784</v>
      </c>
      <c r="H19" s="95" t="str">
        <f>Tablica112375[[#This Row],[Godište]]&amp;""&amp;Tablica112375[[#This Row],[Spol]]</f>
        <v>2001Ž</v>
      </c>
      <c r="I19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20" spans="1:9" hidden="1" x14ac:dyDescent="0.2">
      <c r="A20" s="128"/>
      <c r="B20" s="101" t="s">
        <v>157</v>
      </c>
      <c r="C20" s="105">
        <v>2002</v>
      </c>
      <c r="D20" s="105" t="s">
        <v>6</v>
      </c>
      <c r="E20" s="102" t="s">
        <v>26</v>
      </c>
      <c r="F20" s="101" t="s">
        <v>566</v>
      </c>
      <c r="G20" s="101" t="s">
        <v>778</v>
      </c>
      <c r="H20" s="95" t="str">
        <f>Tablica112375[[#This Row],[Godište]]&amp;""&amp;Tablica112375[[#This Row],[Spol]]</f>
        <v>2002Ž</v>
      </c>
      <c r="I20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21" spans="1:9" hidden="1" x14ac:dyDescent="0.2">
      <c r="A21" s="128"/>
      <c r="B21" s="101" t="s">
        <v>152</v>
      </c>
      <c r="C21" s="105">
        <v>2001</v>
      </c>
      <c r="D21" s="105" t="s">
        <v>6</v>
      </c>
      <c r="E21" s="102" t="s">
        <v>24</v>
      </c>
      <c r="F21" s="101" t="s">
        <v>549</v>
      </c>
      <c r="G21" s="101" t="s">
        <v>776</v>
      </c>
      <c r="H21" s="95" t="str">
        <f>Tablica112375[[#This Row],[Godište]]&amp;""&amp;Tablica112375[[#This Row],[Spol]]</f>
        <v>2001Ž</v>
      </c>
      <c r="I21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22" spans="1:9" hidden="1" x14ac:dyDescent="0.2">
      <c r="A22" s="128"/>
      <c r="B22" s="101" t="s">
        <v>586</v>
      </c>
      <c r="C22" s="105">
        <v>2003</v>
      </c>
      <c r="D22" s="105" t="s">
        <v>6</v>
      </c>
      <c r="E22" s="102" t="s">
        <v>52</v>
      </c>
      <c r="F22" s="101" t="s">
        <v>70</v>
      </c>
      <c r="G22" s="101" t="s">
        <v>777</v>
      </c>
      <c r="H22" s="95" t="str">
        <f>Tablica112375[[#This Row],[Godište]]&amp;""&amp;Tablica112375[[#This Row],[Spol]]</f>
        <v>2003Ž</v>
      </c>
      <c r="I22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23" spans="1:9" hidden="1" x14ac:dyDescent="0.2">
      <c r="A23" s="128"/>
      <c r="B23" s="101" t="s">
        <v>110</v>
      </c>
      <c r="C23" s="105">
        <v>2003</v>
      </c>
      <c r="D23" s="105" t="s">
        <v>6</v>
      </c>
      <c r="E23" s="102" t="s">
        <v>52</v>
      </c>
      <c r="F23" s="101" t="s">
        <v>347</v>
      </c>
      <c r="G23" s="101" t="s">
        <v>768</v>
      </c>
      <c r="H23" s="95" t="str">
        <f>Tablica112375[[#This Row],[Godište]]&amp;""&amp;Tablica112375[[#This Row],[Spol]]</f>
        <v>2003Ž</v>
      </c>
      <c r="I23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24" spans="1:9" hidden="1" x14ac:dyDescent="0.2">
      <c r="A24" s="128"/>
      <c r="B24" s="101" t="s">
        <v>588</v>
      </c>
      <c r="C24" s="105">
        <v>2001</v>
      </c>
      <c r="D24" s="105" t="s">
        <v>6</v>
      </c>
      <c r="E24" s="102" t="s">
        <v>52</v>
      </c>
      <c r="F24" s="101" t="s">
        <v>352</v>
      </c>
      <c r="G24" s="101" t="s">
        <v>783</v>
      </c>
      <c r="H24" s="95" t="str">
        <f>Tablica112375[[#This Row],[Godište]]&amp;""&amp;Tablica112375[[#This Row],[Spol]]</f>
        <v>2001Ž</v>
      </c>
      <c r="I24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25" spans="1:9" hidden="1" x14ac:dyDescent="0.2">
      <c r="A25" s="128">
        <v>1</v>
      </c>
      <c r="B25" s="100" t="s">
        <v>113</v>
      </c>
      <c r="C25" s="105">
        <v>2006</v>
      </c>
      <c r="D25" s="105" t="s">
        <v>6</v>
      </c>
      <c r="E25" s="102" t="s">
        <v>52</v>
      </c>
      <c r="F25" s="101" t="s">
        <v>357</v>
      </c>
      <c r="G25" s="100" t="s">
        <v>761</v>
      </c>
      <c r="H25" s="95" t="str">
        <f>Tablica112375[[#This Row],[Godište]]&amp;""&amp;Tablica112375[[#This Row],[Spol]]</f>
        <v>2006Ž</v>
      </c>
      <c r="I2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26" spans="1:9" hidden="1" x14ac:dyDescent="0.2">
      <c r="A26" s="128">
        <v>6</v>
      </c>
      <c r="B26" s="101" t="s">
        <v>148</v>
      </c>
      <c r="C26" s="105">
        <v>2005</v>
      </c>
      <c r="D26" s="105" t="s">
        <v>6</v>
      </c>
      <c r="E26" s="102" t="s">
        <v>24</v>
      </c>
      <c r="F26" s="101" t="s">
        <v>544</v>
      </c>
      <c r="G26" s="101" t="s">
        <v>779</v>
      </c>
      <c r="H26" s="95" t="str">
        <f>Tablica112375[[#This Row],[Godište]]&amp;""&amp;Tablica112375[[#This Row],[Spol]]</f>
        <v>2005Ž</v>
      </c>
      <c r="I2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27" spans="1:9" hidden="1" x14ac:dyDescent="0.2">
      <c r="A27" s="128"/>
      <c r="B27" s="101" t="s">
        <v>156</v>
      </c>
      <c r="C27" s="105">
        <v>2002</v>
      </c>
      <c r="D27" s="105" t="s">
        <v>6</v>
      </c>
      <c r="E27" s="102" t="s">
        <v>26</v>
      </c>
      <c r="F27" s="101" t="s">
        <v>565</v>
      </c>
      <c r="G27" s="101" t="s">
        <v>773</v>
      </c>
      <c r="H27" s="95" t="str">
        <f>Tablica112375[[#This Row],[Godište]]&amp;""&amp;Tablica112375[[#This Row],[Spol]]</f>
        <v>2002Ž</v>
      </c>
      <c r="I27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28" spans="1:9" hidden="1" x14ac:dyDescent="0.2">
      <c r="A28" s="128">
        <v>2</v>
      </c>
      <c r="B28" s="100" t="s">
        <v>146</v>
      </c>
      <c r="C28" s="105">
        <v>2006</v>
      </c>
      <c r="D28" s="105" t="s">
        <v>6</v>
      </c>
      <c r="E28" s="102" t="s">
        <v>24</v>
      </c>
      <c r="F28" s="101" t="s">
        <v>540</v>
      </c>
      <c r="G28" s="100" t="s">
        <v>767</v>
      </c>
      <c r="H28" s="95" t="str">
        <f>Tablica112375[[#This Row],[Godište]]&amp;""&amp;Tablica112375[[#This Row],[Spol]]</f>
        <v>2006Ž</v>
      </c>
      <c r="I28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29" spans="1:9" hidden="1" x14ac:dyDescent="0.2">
      <c r="A29" s="128"/>
      <c r="B29" s="101" t="s">
        <v>109</v>
      </c>
      <c r="C29" s="105">
        <v>2002</v>
      </c>
      <c r="D29" s="105" t="s">
        <v>6</v>
      </c>
      <c r="E29" s="102" t="s">
        <v>52</v>
      </c>
      <c r="F29" s="101" t="s">
        <v>348</v>
      </c>
      <c r="G29" s="101" t="s">
        <v>772</v>
      </c>
      <c r="H29" s="95" t="str">
        <f>Tablica112375[[#This Row],[Godište]]&amp;""&amp;Tablica112375[[#This Row],[Spol]]</f>
        <v>2002Ž</v>
      </c>
      <c r="I29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30" spans="1:9" hidden="1" x14ac:dyDescent="0.2">
      <c r="A30" s="128"/>
      <c r="B30" s="101" t="s">
        <v>162</v>
      </c>
      <c r="C30" s="105" t="s">
        <v>270</v>
      </c>
      <c r="D30" s="105" t="s">
        <v>6</v>
      </c>
      <c r="E30" s="102" t="s">
        <v>23</v>
      </c>
      <c r="F30" s="101" t="s">
        <v>451</v>
      </c>
      <c r="G30" s="101" t="s">
        <v>769</v>
      </c>
      <c r="H30" s="95" t="str">
        <f>Tablica112375[[#This Row],[Godište]]&amp;""&amp;Tablica112375[[#This Row],[Spol]]</f>
        <v>2001Ž</v>
      </c>
      <c r="I30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31" spans="1:9" hidden="1" x14ac:dyDescent="0.2">
      <c r="A31" s="128"/>
      <c r="B31" s="101" t="s">
        <v>168</v>
      </c>
      <c r="C31" s="105" t="s">
        <v>273</v>
      </c>
      <c r="D31" s="105" t="s">
        <v>6</v>
      </c>
      <c r="E31" s="102" t="s">
        <v>23</v>
      </c>
      <c r="F31" s="101" t="s">
        <v>455</v>
      </c>
      <c r="G31" s="101" t="s">
        <v>766</v>
      </c>
      <c r="H31" s="95" t="str">
        <f>Tablica112375[[#This Row],[Godište]]&amp;""&amp;Tablica112375[[#This Row],[Spol]]</f>
        <v>2003Ž</v>
      </c>
      <c r="I31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32" spans="1:9" hidden="1" x14ac:dyDescent="0.2">
      <c r="A32" s="128"/>
      <c r="B32" s="101" t="s">
        <v>163</v>
      </c>
      <c r="C32" s="105" t="s">
        <v>270</v>
      </c>
      <c r="D32" s="105" t="s">
        <v>6</v>
      </c>
      <c r="E32" s="102" t="s">
        <v>23</v>
      </c>
      <c r="F32" s="101" t="s">
        <v>68</v>
      </c>
      <c r="G32" s="101" t="s">
        <v>742</v>
      </c>
      <c r="H32" s="95" t="str">
        <f>Tablica112375[[#This Row],[Godište]]&amp;""&amp;Tablica112375[[#This Row],[Spol]]</f>
        <v>2001Ž</v>
      </c>
      <c r="I32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A2</v>
      </c>
    </row>
    <row r="33" spans="1:9" hidden="1" x14ac:dyDescent="0.2">
      <c r="A33" s="128">
        <v>7</v>
      </c>
      <c r="B33" s="101" t="s">
        <v>165</v>
      </c>
      <c r="C33" s="105" t="s">
        <v>190</v>
      </c>
      <c r="D33" s="105" t="s">
        <v>6</v>
      </c>
      <c r="E33" s="102" t="s">
        <v>23</v>
      </c>
      <c r="F33" s="101" t="s">
        <v>457</v>
      </c>
      <c r="G33" s="101" t="s">
        <v>758</v>
      </c>
      <c r="H33" s="95" t="str">
        <f>Tablica112375[[#This Row],[Godište]]&amp;""&amp;Tablica112375[[#This Row],[Spol]]</f>
        <v>2004Ž</v>
      </c>
      <c r="I33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34" spans="1:9" hidden="1" x14ac:dyDescent="0.2">
      <c r="A34" s="128">
        <v>8</v>
      </c>
      <c r="B34" s="101" t="s">
        <v>111</v>
      </c>
      <c r="C34" s="105">
        <v>2004</v>
      </c>
      <c r="D34" s="105" t="s">
        <v>6</v>
      </c>
      <c r="E34" s="102" t="s">
        <v>52</v>
      </c>
      <c r="F34" s="101" t="s">
        <v>356</v>
      </c>
      <c r="G34" s="101" t="s">
        <v>763</v>
      </c>
      <c r="H34" s="95" t="str">
        <f>Tablica112375[[#This Row],[Godište]]&amp;""&amp;Tablica112375[[#This Row],[Spol]]</f>
        <v>2004Ž</v>
      </c>
      <c r="I34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35" spans="1:9" hidden="1" x14ac:dyDescent="0.2">
      <c r="A35" s="128">
        <v>9</v>
      </c>
      <c r="B35" s="101" t="s">
        <v>267</v>
      </c>
      <c r="C35" s="105" t="s">
        <v>191</v>
      </c>
      <c r="D35" s="105" t="s">
        <v>6</v>
      </c>
      <c r="E35" s="102" t="s">
        <v>226</v>
      </c>
      <c r="F35" s="101" t="s">
        <v>314</v>
      </c>
      <c r="G35" s="101" t="s">
        <v>771</v>
      </c>
      <c r="H35" s="95" t="str">
        <f>Tablica112375[[#This Row],[Godište]]&amp;""&amp;Tablica112375[[#This Row],[Spol]]</f>
        <v>2005Ž</v>
      </c>
      <c r="I3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36" spans="1:9" ht="12.75" hidden="1" thickBot="1" x14ac:dyDescent="0.25">
      <c r="A36" s="128">
        <v>3</v>
      </c>
      <c r="B36" s="115" t="s">
        <v>112</v>
      </c>
      <c r="C36" s="189">
        <v>2006</v>
      </c>
      <c r="D36" s="189" t="s">
        <v>6</v>
      </c>
      <c r="E36" s="190" t="s">
        <v>52</v>
      </c>
      <c r="F36" s="176" t="s">
        <v>356</v>
      </c>
      <c r="G36" s="115" t="s">
        <v>764</v>
      </c>
      <c r="H36" s="95" t="str">
        <f>Tablica112375[[#This Row],[Godište]]&amp;""&amp;Tablica112375[[#This Row],[Spol]]</f>
        <v>2006Ž</v>
      </c>
      <c r="I3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37" spans="1:9" hidden="1" x14ac:dyDescent="0.2">
      <c r="A37" s="128">
        <v>10</v>
      </c>
      <c r="B37" s="101" t="s">
        <v>166</v>
      </c>
      <c r="C37" s="105" t="s">
        <v>191</v>
      </c>
      <c r="D37" s="105" t="s">
        <v>6</v>
      </c>
      <c r="E37" s="102" t="s">
        <v>23</v>
      </c>
      <c r="F37" s="101" t="s">
        <v>462</v>
      </c>
      <c r="G37" s="101" t="s">
        <v>759</v>
      </c>
      <c r="H37" s="95" t="str">
        <f>Tablica112375[[#This Row],[Godište]]&amp;""&amp;Tablica112375[[#This Row],[Spol]]</f>
        <v>2005Ž</v>
      </c>
      <c r="I37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38" spans="1:9" hidden="1" x14ac:dyDescent="0.2">
      <c r="A38" s="128">
        <v>11</v>
      </c>
      <c r="B38" s="101" t="s">
        <v>167</v>
      </c>
      <c r="C38" s="105" t="s">
        <v>191</v>
      </c>
      <c r="D38" s="105" t="s">
        <v>6</v>
      </c>
      <c r="E38" s="102" t="s">
        <v>23</v>
      </c>
      <c r="F38" s="101" t="s">
        <v>464</v>
      </c>
      <c r="G38" s="101" t="s">
        <v>755</v>
      </c>
      <c r="H38" s="95" t="str">
        <f>Tablica112375[[#This Row],[Godište]]&amp;""&amp;Tablica112375[[#This Row],[Spol]]</f>
        <v>2005Ž</v>
      </c>
      <c r="I38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39" spans="1:9" hidden="1" x14ac:dyDescent="0.2">
      <c r="A39" s="128">
        <v>4</v>
      </c>
      <c r="B39" s="101" t="s">
        <v>287</v>
      </c>
      <c r="C39" s="105">
        <v>2006</v>
      </c>
      <c r="D39" s="105" t="s">
        <v>6</v>
      </c>
      <c r="E39" s="102" t="s">
        <v>52</v>
      </c>
      <c r="F39" s="101" t="s">
        <v>119</v>
      </c>
      <c r="G39" s="101" t="s">
        <v>756</v>
      </c>
      <c r="H39" s="95" t="str">
        <f>Tablica112375[[#This Row],[Godište]]&amp;""&amp;Tablica112375[[#This Row],[Spol]]</f>
        <v>2006Ž</v>
      </c>
      <c r="I39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40" spans="1:9" hidden="1" x14ac:dyDescent="0.2">
      <c r="A40" s="128">
        <v>5</v>
      </c>
      <c r="B40" s="101" t="s">
        <v>569</v>
      </c>
      <c r="C40" s="105">
        <v>2006</v>
      </c>
      <c r="D40" s="105" t="s">
        <v>6</v>
      </c>
      <c r="E40" s="102" t="s">
        <v>26</v>
      </c>
      <c r="F40" s="101" t="s">
        <v>77</v>
      </c>
      <c r="G40" s="101" t="s">
        <v>760</v>
      </c>
      <c r="H40" s="95" t="str">
        <f>Tablica112375[[#This Row],[Godište]]&amp;""&amp;Tablica112375[[#This Row],[Spol]]</f>
        <v>2006Ž</v>
      </c>
      <c r="I40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41" spans="1:9" hidden="1" x14ac:dyDescent="0.2">
      <c r="A41" s="128"/>
      <c r="B41" s="101" t="s">
        <v>153</v>
      </c>
      <c r="C41" s="105" t="s">
        <v>262</v>
      </c>
      <c r="D41" s="105" t="s">
        <v>6</v>
      </c>
      <c r="E41" s="102" t="s">
        <v>24</v>
      </c>
      <c r="F41" s="101" t="s">
        <v>551</v>
      </c>
      <c r="G41" s="101" t="s">
        <v>770</v>
      </c>
      <c r="H41" s="95" t="str">
        <f>Tablica112375[[#This Row],[Godište]]&amp;""&amp;Tablica112375[[#This Row],[Spol]]</f>
        <v>2002Ž</v>
      </c>
      <c r="I41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42" spans="1:9" hidden="1" x14ac:dyDescent="0.2">
      <c r="A42" s="128">
        <v>12</v>
      </c>
      <c r="B42" s="101" t="s">
        <v>459</v>
      </c>
      <c r="C42" s="105" t="s">
        <v>190</v>
      </c>
      <c r="D42" s="105" t="s">
        <v>6</v>
      </c>
      <c r="E42" s="102" t="s">
        <v>23</v>
      </c>
      <c r="F42" s="101" t="s">
        <v>460</v>
      </c>
      <c r="G42" s="101" t="s">
        <v>762</v>
      </c>
      <c r="H42" s="95" t="str">
        <f>Tablica112375[[#This Row],[Godište]]&amp;""&amp;Tablica112375[[#This Row],[Spol]]</f>
        <v>2004Ž</v>
      </c>
      <c r="I42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43" spans="1:9" hidden="1" x14ac:dyDescent="0.2">
      <c r="A43" s="128">
        <v>13</v>
      </c>
      <c r="B43" s="111" t="s">
        <v>67</v>
      </c>
      <c r="C43" s="181">
        <v>2004</v>
      </c>
      <c r="D43" s="181" t="s">
        <v>6</v>
      </c>
      <c r="E43" s="110" t="s">
        <v>25</v>
      </c>
      <c r="F43" s="111" t="s">
        <v>68</v>
      </c>
      <c r="G43" s="111" t="s">
        <v>739</v>
      </c>
      <c r="H43" s="95" t="str">
        <f>Tablica112375[[#This Row],[Godište]]&amp;""&amp;Tablica112375[[#This Row],[Spol]]</f>
        <v>2004Ž</v>
      </c>
      <c r="I43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44" spans="1:9" hidden="1" x14ac:dyDescent="0.2">
      <c r="A44" s="128">
        <v>14</v>
      </c>
      <c r="B44" s="101" t="s">
        <v>286</v>
      </c>
      <c r="C44" s="105">
        <v>2004</v>
      </c>
      <c r="D44" s="105" t="s">
        <v>6</v>
      </c>
      <c r="E44" s="102" t="s">
        <v>52</v>
      </c>
      <c r="F44" s="101" t="s">
        <v>117</v>
      </c>
      <c r="G44" s="101" t="s">
        <v>753</v>
      </c>
      <c r="H44" s="95" t="str">
        <f>Tablica112375[[#This Row],[Godište]]&amp;""&amp;Tablica112375[[#This Row],[Spol]]</f>
        <v>2004Ž</v>
      </c>
      <c r="I44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45" spans="1:9" hidden="1" x14ac:dyDescent="0.2">
      <c r="A45" s="128"/>
      <c r="B45" s="101" t="s">
        <v>454</v>
      </c>
      <c r="C45" s="105" t="s">
        <v>262</v>
      </c>
      <c r="D45" s="105" t="s">
        <v>6</v>
      </c>
      <c r="E45" s="110" t="s">
        <v>23</v>
      </c>
      <c r="F45" s="111" t="s">
        <v>68</v>
      </c>
      <c r="G45" s="111" t="s">
        <v>740</v>
      </c>
      <c r="H45" s="95" t="str">
        <f>Tablica112375[[#This Row],[Godište]]&amp;""&amp;Tablica112375[[#This Row],[Spol]]</f>
        <v>2002Ž</v>
      </c>
      <c r="I4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46" spans="1:9" x14ac:dyDescent="0.2">
      <c r="A46" s="128">
        <v>1</v>
      </c>
      <c r="B46" s="100" t="s">
        <v>106</v>
      </c>
      <c r="C46" s="105">
        <v>2007</v>
      </c>
      <c r="D46" s="105" t="s">
        <v>6</v>
      </c>
      <c r="E46" s="102" t="s">
        <v>52</v>
      </c>
      <c r="F46" s="101" t="s">
        <v>97</v>
      </c>
      <c r="G46" s="100" t="s">
        <v>745</v>
      </c>
      <c r="H46" s="95" t="str">
        <f>Tablica112375[[#This Row],[Godište]]&amp;""&amp;Tablica112375[[#This Row],[Spol]]</f>
        <v>2007Ž</v>
      </c>
      <c r="I4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47" spans="1:9" hidden="1" x14ac:dyDescent="0.2">
      <c r="A47" s="128">
        <v>6</v>
      </c>
      <c r="B47" s="101" t="s">
        <v>114</v>
      </c>
      <c r="C47" s="105">
        <v>2006</v>
      </c>
      <c r="D47" s="105" t="s">
        <v>6</v>
      </c>
      <c r="E47" s="102" t="s">
        <v>52</v>
      </c>
      <c r="F47" s="101" t="s">
        <v>309</v>
      </c>
      <c r="G47" s="101" t="s">
        <v>754</v>
      </c>
      <c r="H47" s="95" t="str">
        <f>Tablica112375[[#This Row],[Godište]]&amp;""&amp;Tablica112375[[#This Row],[Spol]]</f>
        <v>2006Ž</v>
      </c>
      <c r="I47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48" spans="1:9" x14ac:dyDescent="0.2">
      <c r="A48" s="128">
        <v>2</v>
      </c>
      <c r="B48" s="100" t="s">
        <v>164</v>
      </c>
      <c r="C48" s="105" t="s">
        <v>443</v>
      </c>
      <c r="D48" s="105" t="s">
        <v>6</v>
      </c>
      <c r="E48" s="110" t="s">
        <v>23</v>
      </c>
      <c r="F48" s="111" t="s">
        <v>471</v>
      </c>
      <c r="G48" s="98" t="s">
        <v>752</v>
      </c>
      <c r="H48" s="95" t="str">
        <f>Tablica112375[[#This Row],[Godište]]&amp;""&amp;Tablica112375[[#This Row],[Spol]]</f>
        <v>2007Ž</v>
      </c>
      <c r="I48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49" spans="1:12" hidden="1" x14ac:dyDescent="0.2">
      <c r="A49" s="128">
        <v>7</v>
      </c>
      <c r="B49" s="101" t="s">
        <v>552</v>
      </c>
      <c r="C49" s="105" t="s">
        <v>202</v>
      </c>
      <c r="D49" s="105" t="s">
        <v>6</v>
      </c>
      <c r="E49" s="102" t="s">
        <v>24</v>
      </c>
      <c r="F49" s="101" t="s">
        <v>553</v>
      </c>
      <c r="G49" s="101" t="s">
        <v>757</v>
      </c>
      <c r="H49" s="95" t="str">
        <f>Tablica112375[[#This Row],[Godište]]&amp;""&amp;Tablica112375[[#This Row],[Spol]]</f>
        <v>2006Ž</v>
      </c>
      <c r="I49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50" spans="1:12" hidden="1" x14ac:dyDescent="0.2">
      <c r="A50" s="128">
        <v>8</v>
      </c>
      <c r="B50" s="101" t="s">
        <v>115</v>
      </c>
      <c r="C50" s="105">
        <v>2006</v>
      </c>
      <c r="D50" s="105" t="s">
        <v>6</v>
      </c>
      <c r="E50" s="102" t="s">
        <v>52</v>
      </c>
      <c r="F50" s="101" t="s">
        <v>193</v>
      </c>
      <c r="G50" s="101" t="s">
        <v>765</v>
      </c>
      <c r="H50" s="95" t="str">
        <f>Tablica112375[[#This Row],[Godište]]&amp;""&amp;Tablica112375[[#This Row],[Spol]]</f>
        <v>2006Ž</v>
      </c>
      <c r="I50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51" spans="1:12" ht="12.75" thickBot="1" x14ac:dyDescent="0.25">
      <c r="A51" s="128">
        <v>3</v>
      </c>
      <c r="B51" s="115" t="s">
        <v>104</v>
      </c>
      <c r="C51" s="189">
        <v>2007</v>
      </c>
      <c r="D51" s="189" t="s">
        <v>6</v>
      </c>
      <c r="E51" s="190" t="s">
        <v>52</v>
      </c>
      <c r="F51" s="176" t="s">
        <v>358</v>
      </c>
      <c r="G51" s="115" t="s">
        <v>746</v>
      </c>
      <c r="H51" s="95" t="str">
        <f>Tablica112375[[#This Row],[Godište]]&amp;""&amp;Tablica112375[[#This Row],[Spol]]</f>
        <v>2007Ž</v>
      </c>
      <c r="I51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2" spans="1:12" ht="12.75" thickTop="1" x14ac:dyDescent="0.2">
      <c r="A52" s="128">
        <v>4</v>
      </c>
      <c r="B52" s="101" t="s">
        <v>107</v>
      </c>
      <c r="C52" s="105">
        <v>2008</v>
      </c>
      <c r="D52" s="105" t="s">
        <v>6</v>
      </c>
      <c r="E52" s="102" t="s">
        <v>52</v>
      </c>
      <c r="F52" s="101" t="s">
        <v>116</v>
      </c>
      <c r="G52" s="101" t="s">
        <v>749</v>
      </c>
      <c r="H52" s="95" t="str">
        <f>Tablica112375[[#This Row],[Godište]]&amp;""&amp;Tablica112375[[#This Row],[Spol]]</f>
        <v>2008Ž</v>
      </c>
      <c r="I52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3" spans="1:12" x14ac:dyDescent="0.2">
      <c r="A53" s="128">
        <v>5</v>
      </c>
      <c r="B53" s="101" t="s">
        <v>159</v>
      </c>
      <c r="C53" s="105" t="s">
        <v>443</v>
      </c>
      <c r="D53" s="105" t="s">
        <v>6</v>
      </c>
      <c r="E53" s="102" t="s">
        <v>23</v>
      </c>
      <c r="F53" s="101" t="s">
        <v>473</v>
      </c>
      <c r="G53" s="101" t="s">
        <v>748</v>
      </c>
      <c r="H53" s="95" t="str">
        <f>Tablica112375[[#This Row],[Godište]]&amp;""&amp;Tablica112375[[#This Row],[Spol]]</f>
        <v>2007Ž</v>
      </c>
      <c r="I53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4" spans="1:12" x14ac:dyDescent="0.2">
      <c r="A54" s="128">
        <v>6</v>
      </c>
      <c r="B54" s="101" t="s">
        <v>468</v>
      </c>
      <c r="C54" s="105" t="s">
        <v>443</v>
      </c>
      <c r="D54" s="105" t="s">
        <v>6</v>
      </c>
      <c r="E54" s="102" t="s">
        <v>23</v>
      </c>
      <c r="F54" s="101" t="s">
        <v>469</v>
      </c>
      <c r="G54" s="101" t="s">
        <v>751</v>
      </c>
      <c r="H54" s="95" t="str">
        <f>Tablica112375[[#This Row],[Godište]]&amp;""&amp;Tablica112375[[#This Row],[Spol]]</f>
        <v>2007Ž</v>
      </c>
      <c r="I54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5" spans="1:12" x14ac:dyDescent="0.2">
      <c r="A55" s="128">
        <v>7</v>
      </c>
      <c r="B55" s="101" t="s">
        <v>466</v>
      </c>
      <c r="C55" s="105" t="s">
        <v>443</v>
      </c>
      <c r="D55" s="105" t="s">
        <v>6</v>
      </c>
      <c r="E55" s="102" t="s">
        <v>23</v>
      </c>
      <c r="F55" s="101" t="s">
        <v>467</v>
      </c>
      <c r="G55" s="101" t="s">
        <v>747</v>
      </c>
      <c r="H55" s="95" t="str">
        <f>Tablica112375[[#This Row],[Godište]]&amp;""&amp;Tablica112375[[#This Row],[Spol]]</f>
        <v>2007Ž</v>
      </c>
      <c r="I5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6" spans="1:12" x14ac:dyDescent="0.2">
      <c r="A56" s="128">
        <v>8</v>
      </c>
      <c r="B56" s="101" t="s">
        <v>149</v>
      </c>
      <c r="C56" s="105">
        <v>2007</v>
      </c>
      <c r="D56" s="105" t="s">
        <v>6</v>
      </c>
      <c r="E56" s="102" t="s">
        <v>24</v>
      </c>
      <c r="F56" s="101" t="s">
        <v>546</v>
      </c>
      <c r="G56" s="101" t="s">
        <v>750</v>
      </c>
      <c r="H56" s="95" t="str">
        <f>Tablica112375[[#This Row],[Godište]]&amp;""&amp;Tablica112375[[#This Row],[Spol]]</f>
        <v>2007Ž</v>
      </c>
      <c r="I5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7" spans="1:12" x14ac:dyDescent="0.2">
      <c r="A57" s="128">
        <v>9</v>
      </c>
      <c r="B57" s="101" t="s">
        <v>474</v>
      </c>
      <c r="C57" s="105" t="s">
        <v>443</v>
      </c>
      <c r="D57" s="105" t="s">
        <v>6</v>
      </c>
      <c r="E57" s="102" t="s">
        <v>23</v>
      </c>
      <c r="F57" s="101" t="s">
        <v>475</v>
      </c>
      <c r="G57" s="101" t="s">
        <v>744</v>
      </c>
      <c r="H57" s="95" t="str">
        <f>Tablica112375[[#This Row],[Godište]]&amp;""&amp;Tablica112375[[#This Row],[Spol]]</f>
        <v>2007Ž</v>
      </c>
      <c r="I57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8" spans="1:12" x14ac:dyDescent="0.2">
      <c r="A58" s="128">
        <v>10</v>
      </c>
      <c r="B58" s="101" t="s">
        <v>476</v>
      </c>
      <c r="C58" s="105" t="s">
        <v>477</v>
      </c>
      <c r="D58" s="105" t="s">
        <v>6</v>
      </c>
      <c r="E58" s="102" t="s">
        <v>23</v>
      </c>
      <c r="F58" s="101" t="s">
        <v>478</v>
      </c>
      <c r="G58" s="101" t="s">
        <v>743</v>
      </c>
      <c r="H58" s="95" t="str">
        <f>Tablica112375[[#This Row],[Godište]]&amp;""&amp;Tablica112375[[#This Row],[Spol]]</f>
        <v>2008Ž</v>
      </c>
      <c r="I58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59" spans="1:12" hidden="1" x14ac:dyDescent="0.2">
      <c r="A59" s="128">
        <v>9</v>
      </c>
      <c r="B59" s="101" t="s">
        <v>105</v>
      </c>
      <c r="C59" s="105">
        <v>2006</v>
      </c>
      <c r="D59" s="105" t="s">
        <v>6</v>
      </c>
      <c r="E59" s="102" t="s">
        <v>52</v>
      </c>
      <c r="F59" s="101" t="s">
        <v>99</v>
      </c>
      <c r="G59" s="101" t="s">
        <v>741</v>
      </c>
      <c r="H59" s="157" t="str">
        <f>Tablica112375[[#This Row],[Godište]]&amp;""&amp;Tablica112375[[#This Row],[Spol]]</f>
        <v>2006Ž</v>
      </c>
      <c r="I59" s="157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  <c r="J59" s="157"/>
      <c r="K59" s="157"/>
      <c r="L59" s="157"/>
    </row>
    <row r="60" spans="1:12" hidden="1" x14ac:dyDescent="0.2">
      <c r="A60" s="128"/>
      <c r="B60" s="101" t="s">
        <v>161</v>
      </c>
      <c r="C60" s="105" t="s">
        <v>262</v>
      </c>
      <c r="D60" s="105" t="s">
        <v>6</v>
      </c>
      <c r="E60" s="102" t="s">
        <v>23</v>
      </c>
      <c r="F60" s="101" t="s">
        <v>453</v>
      </c>
      <c r="G60" s="101" t="s">
        <v>660</v>
      </c>
      <c r="H60" s="95" t="str">
        <f>Tablica112375[[#This Row],[Godište]]&amp;""&amp;Tablica112375[[#This Row],[Spol]]</f>
        <v>2002Ž</v>
      </c>
      <c r="I60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  <row r="61" spans="1:12" x14ac:dyDescent="0.2">
      <c r="A61" s="128">
        <v>11</v>
      </c>
      <c r="B61" s="101" t="s">
        <v>150</v>
      </c>
      <c r="C61" s="105">
        <v>2008</v>
      </c>
      <c r="D61" s="105" t="s">
        <v>6</v>
      </c>
      <c r="E61" s="110" t="s">
        <v>24</v>
      </c>
      <c r="F61" s="111" t="s">
        <v>547</v>
      </c>
      <c r="G61" s="111" t="s">
        <v>630</v>
      </c>
      <c r="H61" s="95" t="str">
        <f>Tablica112375[[#This Row],[Godište]]&amp;""&amp;Tablica112375[[#This Row],[Spol]]</f>
        <v>2008Ž</v>
      </c>
      <c r="I61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62" spans="1:12" hidden="1" x14ac:dyDescent="0.2">
      <c r="A62" s="128">
        <v>10</v>
      </c>
      <c r="B62" s="101" t="s">
        <v>160</v>
      </c>
      <c r="C62" s="105" t="s">
        <v>202</v>
      </c>
      <c r="D62" s="105" t="s">
        <v>6</v>
      </c>
      <c r="E62" s="110" t="s">
        <v>23</v>
      </c>
      <c r="F62" s="111" t="s">
        <v>68</v>
      </c>
      <c r="G62" s="111" t="s">
        <v>630</v>
      </c>
      <c r="H62" s="95" t="str">
        <f>Tablica112375[[#This Row],[Godište]]&amp;""&amp;Tablica112375[[#This Row],[Spol]]</f>
        <v>2006Ž</v>
      </c>
      <c r="I62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63" spans="1:12" x14ac:dyDescent="0.2">
      <c r="A63" s="128">
        <v>12</v>
      </c>
      <c r="B63" s="101" t="s">
        <v>151</v>
      </c>
      <c r="C63" s="105">
        <v>2007</v>
      </c>
      <c r="D63" s="105" t="s">
        <v>6</v>
      </c>
      <c r="E63" s="110" t="s">
        <v>24</v>
      </c>
      <c r="F63" s="111" t="s">
        <v>548</v>
      </c>
      <c r="G63" s="111" t="s">
        <v>630</v>
      </c>
      <c r="H63" s="95" t="str">
        <f>Tablica112375[[#This Row],[Godište]]&amp;""&amp;Tablica112375[[#This Row],[Spol]]</f>
        <v>2007Ž</v>
      </c>
      <c r="I63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64" spans="1:12" x14ac:dyDescent="0.2">
      <c r="A64" s="128">
        <v>13</v>
      </c>
      <c r="B64" s="101" t="s">
        <v>108</v>
      </c>
      <c r="C64" s="105">
        <v>2008</v>
      </c>
      <c r="D64" s="105" t="s">
        <v>6</v>
      </c>
      <c r="E64" s="110" t="s">
        <v>52</v>
      </c>
      <c r="F64" s="111" t="s">
        <v>359</v>
      </c>
      <c r="G64" s="111" t="s">
        <v>630</v>
      </c>
      <c r="H64" s="95" t="str">
        <f>Tablica112375[[#This Row],[Godište]]&amp;""&amp;Tablica112375[[#This Row],[Spol]]</f>
        <v>2008Ž</v>
      </c>
      <c r="I64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E2</v>
      </c>
    </row>
    <row r="65" spans="1:9" hidden="1" x14ac:dyDescent="0.2">
      <c r="A65" s="128">
        <v>11</v>
      </c>
      <c r="B65" s="101" t="s">
        <v>568</v>
      </c>
      <c r="C65" s="105">
        <v>2006</v>
      </c>
      <c r="D65" s="105" t="s">
        <v>6</v>
      </c>
      <c r="E65" s="110" t="s">
        <v>26</v>
      </c>
      <c r="F65" s="111" t="s">
        <v>117</v>
      </c>
      <c r="G65" s="111" t="s">
        <v>630</v>
      </c>
      <c r="H65" s="95" t="str">
        <f>Tablica112375[[#This Row],[Godište]]&amp;""&amp;Tablica112375[[#This Row],[Spol]]</f>
        <v>2006Ž</v>
      </c>
      <c r="I65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D2</v>
      </c>
    </row>
    <row r="66" spans="1:9" hidden="1" x14ac:dyDescent="0.2">
      <c r="A66" s="128">
        <v>15</v>
      </c>
      <c r="B66" s="101" t="s">
        <v>587</v>
      </c>
      <c r="C66" s="105">
        <v>2004</v>
      </c>
      <c r="D66" s="105" t="s">
        <v>6</v>
      </c>
      <c r="E66" s="102" t="s">
        <v>52</v>
      </c>
      <c r="F66" s="101" t="s">
        <v>98</v>
      </c>
      <c r="G66" s="101" t="s">
        <v>630</v>
      </c>
      <c r="H66" s="95" t="str">
        <f>Tablica112375[[#This Row],[Godište]]&amp;""&amp;Tablica112375[[#This Row],[Spol]]</f>
        <v>2004Ž</v>
      </c>
      <c r="I66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C2</v>
      </c>
    </row>
    <row r="67" spans="1:9" hidden="1" x14ac:dyDescent="0.2">
      <c r="A67" s="128">
        <v>15</v>
      </c>
      <c r="B67" s="103" t="s">
        <v>142</v>
      </c>
      <c r="C67" s="104">
        <v>2003</v>
      </c>
      <c r="D67" s="104" t="s">
        <v>6</v>
      </c>
      <c r="E67" s="104" t="s">
        <v>24</v>
      </c>
      <c r="F67" s="101" t="s">
        <v>533</v>
      </c>
      <c r="G67" s="101" t="s">
        <v>630</v>
      </c>
      <c r="H67" s="95" t="str">
        <f>Tablica112375[[#This Row],[Godište]]&amp;""&amp;Tablica112375[[#This Row],[Spol]]</f>
        <v>2003Ž</v>
      </c>
      <c r="I67" s="95" t="str">
        <f>IF(Tablica112375[[#This Row],[401]]="1998M","A1",IF(Tablica112375[[#This Row],[401]]="1997M","A1",IF(Tablica112375[[#This Row],[401]]="1996M","A1",IF(Tablica112375[[#This Row],[401]]="1999M","A1",IF(Tablica112375[[#This Row],[401]]="2000M","B1",IF(Tablica112375[[#This Row],[401]]="2001M","B1",IF(Tablica112375[[#This Row],[401]]="2002M","C1",IF(Tablica112375[[#This Row],[401]]="2003M","C1",IF(Tablica112375[[#This Row],[401]]="2004M","D1",IF(Tablica112375[[#This Row],[401]]="2005M","D1",IF(Tablica112375[[#This Row],[401]]="2006M","E1",IF(Tablica112375[[#This Row],[401]]="2007M","E1",IF(Tablica112375[[#This Row],[401]]="2008M","E1",IF(Tablica112375[[#This Row],[401]]="2009M","E1",IF(Tablica112375[[#This Row],[401]]="1997Ž","A2",IF(Tablica112375[[#This Row],[401]]="1998Ž","A2",IF(Tablica112375[[#This Row],[401]]="1999Ž","A2",IF(Tablica112375[[#This Row],[401]]="2000Ž","A2",IF(Tablica112375[[#This Row],[401]]="2001Ž","A2",IF(Tablica112375[[#This Row],[401]]="2002Ž","B2",IF(Tablica112375[[#This Row],[401]]="2003Ž","B2",IF(Tablica112375[[#This Row],[401]]="2004Ž","C2",IF(Tablica112375[[#This Row],[401]]="2005Ž","C2",IF(Tablica112375[[#This Row],[401]]="2006Ž","D2",IF(Tablica112375[[#This Row],[401]]="2007Ž","E2",IF(Tablica112375[[#This Row],[401]]="2008Ž","E2",IF(Tablica112375[[#This Row],[401]]="2009Ž","E2",IF(Tablica112375[[#This Row],[401]]="2010Ž","E2",))))))))))))))))))))))))))))</f>
        <v>B2</v>
      </c>
    </row>
  </sheetData>
  <mergeCells count="2">
    <mergeCell ref="B1:G1"/>
    <mergeCell ref="B2:G2"/>
  </mergeCells>
  <pageMargins left="0.70866141732283472" right="0.70866141732283472" top="0.35" bottom="0.38" header="0.23" footer="0.22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B33" sqref="B33:E45"/>
    </sheetView>
  </sheetViews>
  <sheetFormatPr defaultRowHeight="12" x14ac:dyDescent="0.2"/>
  <cols>
    <col min="1" max="1" width="9.140625" style="127"/>
    <col min="2" max="2" width="19.28515625" style="95" bestFit="1" customWidth="1"/>
    <col min="3" max="3" width="10.140625" style="195" customWidth="1"/>
    <col min="4" max="4" width="7" style="195" customWidth="1"/>
    <col min="5" max="5" width="7" style="95" customWidth="1"/>
    <col min="6" max="6" width="15.5703125" style="95" customWidth="1"/>
    <col min="7" max="7" width="11.85546875" style="95" customWidth="1"/>
    <col min="8" max="8" width="9.140625" style="95" hidden="1" customWidth="1"/>
    <col min="9" max="9" width="9.140625" style="95" customWidth="1"/>
    <col min="10" max="12" width="9.140625" style="95" hidden="1" customWidth="1"/>
    <col min="13" max="16384" width="9.140625" style="95"/>
  </cols>
  <sheetData>
    <row r="1" spans="1:12" ht="15.75" customHeight="1" x14ac:dyDescent="0.2">
      <c r="B1" s="148" t="s">
        <v>244</v>
      </c>
      <c r="C1" s="148"/>
      <c r="D1" s="148"/>
      <c r="E1" s="148"/>
      <c r="F1" s="148"/>
      <c r="G1" s="148"/>
    </row>
    <row r="2" spans="1:12" ht="15.75" customHeight="1" x14ac:dyDescent="0.2">
      <c r="B2" s="149" t="s">
        <v>825</v>
      </c>
      <c r="C2" s="149"/>
      <c r="D2" s="149"/>
      <c r="E2" s="149"/>
      <c r="F2" s="149"/>
      <c r="G2" s="149"/>
    </row>
    <row r="4" spans="1:12" x14ac:dyDescent="0.2">
      <c r="B4" s="96" t="s">
        <v>53</v>
      </c>
      <c r="C4" s="182" t="s">
        <v>54</v>
      </c>
      <c r="D4" s="182" t="s">
        <v>55</v>
      </c>
      <c r="E4" s="96" t="s">
        <v>56</v>
      </c>
      <c r="F4" s="97" t="s">
        <v>194</v>
      </c>
      <c r="G4" s="97" t="s">
        <v>195</v>
      </c>
      <c r="H4" s="95" t="s">
        <v>57</v>
      </c>
      <c r="I4" s="95" t="s">
        <v>58</v>
      </c>
      <c r="J4" s="95" t="s">
        <v>59</v>
      </c>
      <c r="K4" s="95" t="s">
        <v>60</v>
      </c>
      <c r="L4" s="95" t="s">
        <v>61</v>
      </c>
    </row>
    <row r="5" spans="1:12" hidden="1" x14ac:dyDescent="0.2">
      <c r="A5" s="128">
        <v>1</v>
      </c>
      <c r="B5" s="100" t="s">
        <v>268</v>
      </c>
      <c r="C5" s="105" t="s">
        <v>265</v>
      </c>
      <c r="D5" s="105" t="s">
        <v>7</v>
      </c>
      <c r="E5" s="102" t="s">
        <v>226</v>
      </c>
      <c r="F5" s="101" t="s">
        <v>596</v>
      </c>
      <c r="G5" s="100" t="s">
        <v>841</v>
      </c>
      <c r="H5" s="95" t="str">
        <f>Tablica1123756[[#This Row],[Godište]]&amp;""&amp;Tablica1123756[[#This Row],[Spol]]</f>
        <v>2000M</v>
      </c>
      <c r="I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6" spans="1:12" hidden="1" x14ac:dyDescent="0.2">
      <c r="A6" s="128">
        <v>2</v>
      </c>
      <c r="B6" s="187" t="s">
        <v>271</v>
      </c>
      <c r="C6" s="104" t="s">
        <v>265</v>
      </c>
      <c r="D6" s="104" t="s">
        <v>7</v>
      </c>
      <c r="E6" s="104" t="s">
        <v>226</v>
      </c>
      <c r="F6" s="101" t="s">
        <v>604</v>
      </c>
      <c r="G6" s="100" t="s">
        <v>844</v>
      </c>
      <c r="H6" s="95" t="str">
        <f>Tablica1123756[[#This Row],[Godište]]&amp;""&amp;Tablica1123756[[#This Row],[Spol]]</f>
        <v>2000M</v>
      </c>
      <c r="I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7" spans="1:12" ht="12.75" hidden="1" thickBot="1" x14ac:dyDescent="0.25">
      <c r="A7" s="128">
        <v>1</v>
      </c>
      <c r="B7" s="112" t="s">
        <v>122</v>
      </c>
      <c r="C7" s="105">
        <v>1999</v>
      </c>
      <c r="D7" s="105" t="s">
        <v>7</v>
      </c>
      <c r="E7" s="102" t="s">
        <v>24</v>
      </c>
      <c r="F7" s="101" t="s">
        <v>605</v>
      </c>
      <c r="G7" s="101" t="s">
        <v>842</v>
      </c>
      <c r="H7" s="113" t="str">
        <f>Tablica1123756[[#This Row],[Godište]]&amp;""&amp;Tablica1123756[[#This Row],[Spol]]</f>
        <v>1999M</v>
      </c>
      <c r="I7" s="113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  <c r="J7" s="113"/>
      <c r="K7" s="113"/>
      <c r="L7" s="113"/>
    </row>
    <row r="8" spans="1:12" hidden="1" x14ac:dyDescent="0.2">
      <c r="A8" s="128">
        <v>1</v>
      </c>
      <c r="B8" s="100" t="s">
        <v>578</v>
      </c>
      <c r="C8" s="105">
        <v>2002</v>
      </c>
      <c r="D8" s="105" t="s">
        <v>7</v>
      </c>
      <c r="E8" s="102" t="s">
        <v>52</v>
      </c>
      <c r="F8" s="101" t="s">
        <v>327</v>
      </c>
      <c r="G8" s="100" t="s">
        <v>834</v>
      </c>
      <c r="H8" s="95" t="str">
        <f>Tablica1123756[[#This Row],[Godište]]&amp;""&amp;Tablica1123756[[#This Row],[Spol]]</f>
        <v>2002M</v>
      </c>
      <c r="I8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9" spans="1:12" hidden="1" x14ac:dyDescent="0.2">
      <c r="A9" s="128">
        <v>2</v>
      </c>
      <c r="B9" s="180" t="s">
        <v>170</v>
      </c>
      <c r="C9" s="104" t="s">
        <v>381</v>
      </c>
      <c r="D9" s="104" t="s">
        <v>7</v>
      </c>
      <c r="E9" s="104" t="s">
        <v>23</v>
      </c>
      <c r="F9" s="101" t="s">
        <v>383</v>
      </c>
      <c r="G9" s="101" t="s">
        <v>843</v>
      </c>
      <c r="H9" s="95" t="str">
        <f>Tablica1123756[[#This Row],[Godište]]&amp;""&amp;Tablica1123756[[#This Row],[Spol]]</f>
        <v>1999M</v>
      </c>
      <c r="I9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0" spans="1:12" ht="12.75" hidden="1" thickBot="1" x14ac:dyDescent="0.25">
      <c r="A10" s="128">
        <v>3</v>
      </c>
      <c r="B10" s="115" t="s">
        <v>269</v>
      </c>
      <c r="C10" s="189" t="s">
        <v>270</v>
      </c>
      <c r="D10" s="189" t="s">
        <v>7</v>
      </c>
      <c r="E10" s="190" t="s">
        <v>226</v>
      </c>
      <c r="F10" s="176" t="s">
        <v>597</v>
      </c>
      <c r="G10" s="115" t="s">
        <v>840</v>
      </c>
      <c r="H10" s="95" t="str">
        <f>Tablica1123756[[#This Row],[Godište]]&amp;""&amp;Tablica1123756[[#This Row],[Spol]]</f>
        <v>2001M</v>
      </c>
      <c r="I10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1" spans="1:12" hidden="1" x14ac:dyDescent="0.2">
      <c r="A11" s="128">
        <v>3</v>
      </c>
      <c r="B11" s="112" t="s">
        <v>71</v>
      </c>
      <c r="C11" s="105">
        <v>1999</v>
      </c>
      <c r="D11" s="105" t="s">
        <v>7</v>
      </c>
      <c r="E11" s="102" t="s">
        <v>25</v>
      </c>
      <c r="F11" s="101" t="s">
        <v>607</v>
      </c>
      <c r="G11" s="101" t="s">
        <v>832</v>
      </c>
      <c r="H11" s="95" t="str">
        <f>Tablica1123756[[#This Row],[Godište]]&amp;""&amp;Tablica1123756[[#This Row],[Spol]]</f>
        <v>1999M</v>
      </c>
      <c r="I11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2" spans="1:12" hidden="1" x14ac:dyDescent="0.2">
      <c r="A12" s="128">
        <v>2</v>
      </c>
      <c r="B12" s="187" t="s">
        <v>574</v>
      </c>
      <c r="C12" s="104">
        <v>2002</v>
      </c>
      <c r="D12" s="104" t="s">
        <v>7</v>
      </c>
      <c r="E12" s="104" t="s">
        <v>52</v>
      </c>
      <c r="F12" s="101" t="s">
        <v>324</v>
      </c>
      <c r="G12" s="100" t="s">
        <v>845</v>
      </c>
      <c r="H12" s="95" t="str">
        <f>Tablica1123756[[#This Row],[Godište]]&amp;""&amp;Tablica1123756[[#This Row],[Spol]]</f>
        <v>2002M</v>
      </c>
      <c r="I12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13" spans="1:12" ht="12.75" hidden="1" thickBot="1" x14ac:dyDescent="0.25">
      <c r="A13" s="128">
        <v>3</v>
      </c>
      <c r="B13" s="115" t="s">
        <v>278</v>
      </c>
      <c r="C13" s="189" t="s">
        <v>262</v>
      </c>
      <c r="D13" s="189" t="s">
        <v>7</v>
      </c>
      <c r="E13" s="190" t="s">
        <v>226</v>
      </c>
      <c r="F13" s="176" t="s">
        <v>600</v>
      </c>
      <c r="G13" s="115" t="s">
        <v>836</v>
      </c>
      <c r="H13" s="95" t="str">
        <f>Tablica1123756[[#This Row],[Godište]]&amp;""&amp;Tablica1123756[[#This Row],[Spol]]</f>
        <v>2002M</v>
      </c>
      <c r="I13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14" spans="1:12" hidden="1" x14ac:dyDescent="0.2">
      <c r="A14" s="128">
        <v>4</v>
      </c>
      <c r="B14" s="101" t="s">
        <v>577</v>
      </c>
      <c r="C14" s="105">
        <v>2002</v>
      </c>
      <c r="D14" s="105" t="s">
        <v>7</v>
      </c>
      <c r="E14" s="102" t="s">
        <v>52</v>
      </c>
      <c r="F14" s="101" t="s">
        <v>326</v>
      </c>
      <c r="G14" s="101" t="s">
        <v>839</v>
      </c>
      <c r="H14" s="95" t="str">
        <f>Tablica1123756[[#This Row],[Godište]]&amp;""&amp;Tablica1123756[[#This Row],[Spol]]</f>
        <v>2002M</v>
      </c>
      <c r="I14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15" spans="1:12" hidden="1" x14ac:dyDescent="0.2">
      <c r="A15" s="128">
        <v>4</v>
      </c>
      <c r="B15" s="101" t="s">
        <v>580</v>
      </c>
      <c r="C15" s="105">
        <v>2001</v>
      </c>
      <c r="D15" s="105" t="s">
        <v>7</v>
      </c>
      <c r="E15" s="102" t="s">
        <v>52</v>
      </c>
      <c r="F15" s="101" t="s">
        <v>328</v>
      </c>
      <c r="G15" s="101" t="s">
        <v>838</v>
      </c>
      <c r="H15" s="95" t="str">
        <f>Tablica1123756[[#This Row],[Godište]]&amp;""&amp;Tablica1123756[[#This Row],[Spol]]</f>
        <v>2001M</v>
      </c>
      <c r="I1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6" spans="1:12" hidden="1" x14ac:dyDescent="0.2">
      <c r="A16" s="128">
        <v>5</v>
      </c>
      <c r="B16" s="101" t="s">
        <v>556</v>
      </c>
      <c r="C16" s="105">
        <v>2000</v>
      </c>
      <c r="D16" s="105" t="s">
        <v>7</v>
      </c>
      <c r="E16" s="102" t="s">
        <v>26</v>
      </c>
      <c r="F16" s="101" t="s">
        <v>599</v>
      </c>
      <c r="G16" s="101" t="s">
        <v>837</v>
      </c>
      <c r="H16" s="95" t="str">
        <f>Tablica1123756[[#This Row],[Godište]]&amp;""&amp;Tablica1123756[[#This Row],[Spol]]</f>
        <v>2000M</v>
      </c>
      <c r="I1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17" spans="1:9" hidden="1" x14ac:dyDescent="0.2">
      <c r="A17" s="128">
        <v>4</v>
      </c>
      <c r="B17" s="101" t="s">
        <v>169</v>
      </c>
      <c r="C17" s="105" t="s">
        <v>377</v>
      </c>
      <c r="D17" s="105" t="s">
        <v>7</v>
      </c>
      <c r="E17" s="102" t="s">
        <v>23</v>
      </c>
      <c r="F17" s="101" t="s">
        <v>379</v>
      </c>
      <c r="G17" s="101" t="s">
        <v>828</v>
      </c>
      <c r="H17" s="95" t="str">
        <f>Tablica1123756[[#This Row],[Godište]]&amp;""&amp;Tablica1123756[[#This Row],[Spol]]</f>
        <v>1998M</v>
      </c>
      <c r="I17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18" spans="1:9" hidden="1" x14ac:dyDescent="0.2">
      <c r="A18" s="128">
        <v>5</v>
      </c>
      <c r="B18" s="101" t="s">
        <v>272</v>
      </c>
      <c r="C18" s="105" t="s">
        <v>273</v>
      </c>
      <c r="D18" s="105" t="s">
        <v>7</v>
      </c>
      <c r="E18" s="102" t="s">
        <v>226</v>
      </c>
      <c r="F18" s="101" t="s">
        <v>598</v>
      </c>
      <c r="G18" s="101" t="s">
        <v>835</v>
      </c>
      <c r="H18" s="95" t="str">
        <f>Tablica1123756[[#This Row],[Godište]]&amp;""&amp;Tablica1123756[[#This Row],[Spol]]</f>
        <v>2003M</v>
      </c>
      <c r="I18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19" spans="1:9" hidden="1" x14ac:dyDescent="0.2">
      <c r="A19" s="128">
        <v>6</v>
      </c>
      <c r="B19" s="101" t="s">
        <v>581</v>
      </c>
      <c r="C19" s="105">
        <v>2001</v>
      </c>
      <c r="D19" s="105" t="s">
        <v>7</v>
      </c>
      <c r="E19" s="102" t="s">
        <v>52</v>
      </c>
      <c r="F19" s="101" t="s">
        <v>325</v>
      </c>
      <c r="G19" s="101" t="s">
        <v>827</v>
      </c>
      <c r="H19" s="95" t="str">
        <f>Tablica1123756[[#This Row],[Godište]]&amp;""&amp;Tablica1123756[[#This Row],[Spol]]</f>
        <v>2001M</v>
      </c>
      <c r="I19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20" spans="1:9" hidden="1" x14ac:dyDescent="0.2">
      <c r="A20" s="128">
        <v>5</v>
      </c>
      <c r="B20" s="101" t="s">
        <v>69</v>
      </c>
      <c r="C20" s="105">
        <v>1998</v>
      </c>
      <c r="D20" s="105" t="s">
        <v>7</v>
      </c>
      <c r="E20" s="102" t="s">
        <v>25</v>
      </c>
      <c r="F20" s="101" t="s">
        <v>606</v>
      </c>
      <c r="G20" s="101" t="s">
        <v>833</v>
      </c>
      <c r="H20" s="95" t="str">
        <f>Tablica1123756[[#This Row],[Godište]]&amp;""&amp;Tablica1123756[[#This Row],[Spol]]</f>
        <v>1998M</v>
      </c>
      <c r="I20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21" spans="1:9" hidden="1" x14ac:dyDescent="0.2">
      <c r="A21" s="128">
        <v>6</v>
      </c>
      <c r="B21" s="101" t="s">
        <v>75</v>
      </c>
      <c r="C21" s="105">
        <v>2002</v>
      </c>
      <c r="D21" s="105" t="s">
        <v>7</v>
      </c>
      <c r="E21" s="102" t="s">
        <v>25</v>
      </c>
      <c r="F21" s="101" t="s">
        <v>608</v>
      </c>
      <c r="G21" s="101" t="s">
        <v>826</v>
      </c>
      <c r="H21" s="95" t="str">
        <f>Tablica1123756[[#This Row],[Godište]]&amp;""&amp;Tablica1123756[[#This Row],[Spol]]</f>
        <v>2002M</v>
      </c>
      <c r="I21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22" spans="1:9" hidden="1" x14ac:dyDescent="0.2">
      <c r="A22" s="128">
        <v>1</v>
      </c>
      <c r="B22" s="100" t="s">
        <v>575</v>
      </c>
      <c r="C22" s="105">
        <v>2004</v>
      </c>
      <c r="D22" s="105" t="s">
        <v>7</v>
      </c>
      <c r="E22" s="102" t="s">
        <v>52</v>
      </c>
      <c r="F22" s="101" t="s">
        <v>325</v>
      </c>
      <c r="G22" s="100" t="s">
        <v>829</v>
      </c>
      <c r="H22" s="95" t="str">
        <f>Tablica1123756[[#This Row],[Godište]]&amp;""&amp;Tablica1123756[[#This Row],[Spol]]</f>
        <v>2004M</v>
      </c>
      <c r="I22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23" spans="1:9" hidden="1" x14ac:dyDescent="0.2">
      <c r="A23" s="128">
        <v>6</v>
      </c>
      <c r="B23" s="101" t="s">
        <v>582</v>
      </c>
      <c r="C23" s="105">
        <v>1999</v>
      </c>
      <c r="D23" s="105" t="s">
        <v>7</v>
      </c>
      <c r="E23" s="102" t="s">
        <v>52</v>
      </c>
      <c r="F23" s="101" t="s">
        <v>322</v>
      </c>
      <c r="G23" s="101" t="s">
        <v>830</v>
      </c>
      <c r="H23" s="95" t="str">
        <f>Tablica1123756[[#This Row],[Godište]]&amp;""&amp;Tablica1123756[[#This Row],[Spol]]</f>
        <v>1999M</v>
      </c>
      <c r="I23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24" spans="1:9" hidden="1" x14ac:dyDescent="0.2">
      <c r="A24" s="128">
        <v>7</v>
      </c>
      <c r="B24" s="101" t="s">
        <v>571</v>
      </c>
      <c r="C24" s="105">
        <v>2003</v>
      </c>
      <c r="D24" s="105" t="s">
        <v>7</v>
      </c>
      <c r="E24" s="102" t="s">
        <v>52</v>
      </c>
      <c r="F24" s="101" t="s">
        <v>322</v>
      </c>
      <c r="G24" s="101" t="s">
        <v>322</v>
      </c>
      <c r="H24" s="95" t="str">
        <f>Tablica1123756[[#This Row],[Godište]]&amp;""&amp;Tablica1123756[[#This Row],[Spol]]</f>
        <v>2003M</v>
      </c>
      <c r="I24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25" spans="1:9" hidden="1" x14ac:dyDescent="0.2">
      <c r="A25" s="128">
        <v>8</v>
      </c>
      <c r="B25" s="101" t="s">
        <v>279</v>
      </c>
      <c r="C25" s="105">
        <v>2002</v>
      </c>
      <c r="D25" s="105" t="s">
        <v>7</v>
      </c>
      <c r="E25" s="102" t="s">
        <v>52</v>
      </c>
      <c r="F25" s="101" t="s">
        <v>311</v>
      </c>
      <c r="G25" s="101" t="s">
        <v>831</v>
      </c>
      <c r="H25" s="95" t="str">
        <f>Tablica1123756[[#This Row],[Godište]]&amp;""&amp;Tablica1123756[[#This Row],[Spol]]</f>
        <v>2002M</v>
      </c>
      <c r="I2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26" spans="1:9" hidden="1" x14ac:dyDescent="0.2">
      <c r="A26" s="128">
        <v>2</v>
      </c>
      <c r="B26" s="100" t="s">
        <v>88</v>
      </c>
      <c r="C26" s="105">
        <v>2005</v>
      </c>
      <c r="D26" s="105" t="s">
        <v>7</v>
      </c>
      <c r="E26" s="102" t="s">
        <v>52</v>
      </c>
      <c r="F26" s="101" t="s">
        <v>331</v>
      </c>
      <c r="G26" s="100" t="s">
        <v>820</v>
      </c>
      <c r="H26" s="95" t="str">
        <f>Tablica1123756[[#This Row],[Godište]]&amp;""&amp;Tablica1123756[[#This Row],[Spol]]</f>
        <v>2005M</v>
      </c>
      <c r="I2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27" spans="1:9" hidden="1" x14ac:dyDescent="0.2">
      <c r="A27" s="128">
        <v>7</v>
      </c>
      <c r="B27" s="101" t="s">
        <v>563</v>
      </c>
      <c r="C27" s="105">
        <v>2000</v>
      </c>
      <c r="D27" s="105" t="s">
        <v>7</v>
      </c>
      <c r="E27" s="102" t="s">
        <v>26</v>
      </c>
      <c r="F27" s="101" t="s">
        <v>603</v>
      </c>
      <c r="G27" s="101" t="s">
        <v>815</v>
      </c>
      <c r="H27" s="95" t="str">
        <f>Tablica1123756[[#This Row],[Godište]]&amp;""&amp;Tablica1123756[[#This Row],[Spol]]</f>
        <v>2000M</v>
      </c>
      <c r="I27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28" spans="1:9" hidden="1" x14ac:dyDescent="0.2">
      <c r="A28" s="128">
        <v>8</v>
      </c>
      <c r="B28" s="101" t="s">
        <v>395</v>
      </c>
      <c r="C28" s="105" t="s">
        <v>265</v>
      </c>
      <c r="D28" s="105" t="s">
        <v>7</v>
      </c>
      <c r="E28" s="102" t="s">
        <v>23</v>
      </c>
      <c r="F28" s="101" t="s">
        <v>397</v>
      </c>
      <c r="G28" s="101" t="s">
        <v>824</v>
      </c>
      <c r="H28" s="95" t="str">
        <f>Tablica1123756[[#This Row],[Godište]]&amp;""&amp;Tablica1123756[[#This Row],[Spol]]</f>
        <v>2000M</v>
      </c>
      <c r="I28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29" spans="1:9" hidden="1" x14ac:dyDescent="0.2">
      <c r="A29" s="128">
        <v>9</v>
      </c>
      <c r="B29" s="101" t="s">
        <v>282</v>
      </c>
      <c r="C29" s="105">
        <v>2003</v>
      </c>
      <c r="D29" s="105" t="s">
        <v>7</v>
      </c>
      <c r="E29" s="102" t="s">
        <v>52</v>
      </c>
      <c r="F29" s="101" t="s">
        <v>329</v>
      </c>
      <c r="G29" s="101" t="s">
        <v>819</v>
      </c>
      <c r="H29" s="95" t="str">
        <f>Tablica1123756[[#This Row],[Godište]]&amp;""&amp;Tablica1123756[[#This Row],[Spol]]</f>
        <v>2003M</v>
      </c>
      <c r="I29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30" spans="1:9" ht="12.75" hidden="1" thickBot="1" x14ac:dyDescent="0.25">
      <c r="A30" s="128">
        <v>3</v>
      </c>
      <c r="B30" s="115" t="s">
        <v>283</v>
      </c>
      <c r="C30" s="189">
        <v>2005</v>
      </c>
      <c r="D30" s="189" t="s">
        <v>7</v>
      </c>
      <c r="E30" s="190" t="s">
        <v>52</v>
      </c>
      <c r="F30" s="176" t="s">
        <v>332</v>
      </c>
      <c r="G30" s="115" t="s">
        <v>822</v>
      </c>
      <c r="H30" s="95" t="str">
        <f>Tablica1123756[[#This Row],[Godište]]&amp;""&amp;Tablica1123756[[#This Row],[Spol]]</f>
        <v>2005M</v>
      </c>
      <c r="I30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31" spans="1:9" hidden="1" x14ac:dyDescent="0.2">
      <c r="A31" s="128">
        <v>9</v>
      </c>
      <c r="B31" s="101" t="s">
        <v>401</v>
      </c>
      <c r="C31" s="105" t="s">
        <v>265</v>
      </c>
      <c r="D31" s="105" t="s">
        <v>7</v>
      </c>
      <c r="E31" s="102" t="s">
        <v>23</v>
      </c>
      <c r="F31" s="101" t="s">
        <v>68</v>
      </c>
      <c r="G31" s="101" t="s">
        <v>797</v>
      </c>
      <c r="H31" s="95" t="str">
        <f>Tablica1123756[[#This Row],[Godište]]&amp;""&amp;Tablica1123756[[#This Row],[Spol]]</f>
        <v>2000M</v>
      </c>
      <c r="I31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2" spans="1:9" hidden="1" x14ac:dyDescent="0.2">
      <c r="A32" s="128">
        <v>10</v>
      </c>
      <c r="B32" s="111" t="s">
        <v>172</v>
      </c>
      <c r="C32" s="181" t="s">
        <v>265</v>
      </c>
      <c r="D32" s="181" t="s">
        <v>7</v>
      </c>
      <c r="E32" s="110" t="s">
        <v>23</v>
      </c>
      <c r="F32" s="111" t="s">
        <v>68</v>
      </c>
      <c r="G32" s="111" t="s">
        <v>793</v>
      </c>
      <c r="H32" s="95" t="str">
        <f>Tablica1123756[[#This Row],[Godište]]&amp;""&amp;Tablica1123756[[#This Row],[Spol]]</f>
        <v>2000M</v>
      </c>
      <c r="I32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3" spans="1:9" x14ac:dyDescent="0.2">
      <c r="A33" s="128">
        <v>1</v>
      </c>
      <c r="B33" s="100" t="s">
        <v>95</v>
      </c>
      <c r="C33" s="105">
        <v>2006</v>
      </c>
      <c r="D33" s="105" t="s">
        <v>7</v>
      </c>
      <c r="E33" s="102" t="s">
        <v>52</v>
      </c>
      <c r="F33" s="101" t="s">
        <v>323</v>
      </c>
      <c r="G33" s="100" t="s">
        <v>814</v>
      </c>
      <c r="H33" s="95" t="str">
        <f>Tablica1123756[[#This Row],[Godište]]&amp;""&amp;Tablica1123756[[#This Row],[Spol]]</f>
        <v>2006M</v>
      </c>
      <c r="I33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34" spans="1:9" hidden="1" x14ac:dyDescent="0.2">
      <c r="A34" s="128">
        <v>7</v>
      </c>
      <c r="B34" s="101" t="s">
        <v>385</v>
      </c>
      <c r="C34" s="105" t="s">
        <v>381</v>
      </c>
      <c r="D34" s="105" t="s">
        <v>7</v>
      </c>
      <c r="E34" s="102" t="s">
        <v>23</v>
      </c>
      <c r="F34" s="101" t="s">
        <v>387</v>
      </c>
      <c r="G34" s="101" t="s">
        <v>813</v>
      </c>
      <c r="H34" s="95" t="str">
        <f>Tablica1123756[[#This Row],[Godište]]&amp;""&amp;Tablica1123756[[#This Row],[Spol]]</f>
        <v>1999M</v>
      </c>
      <c r="I34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A1</v>
      </c>
    </row>
    <row r="35" spans="1:9" hidden="1" x14ac:dyDescent="0.2">
      <c r="A35" s="128">
        <v>4</v>
      </c>
      <c r="B35" s="101" t="s">
        <v>76</v>
      </c>
      <c r="C35" s="105">
        <v>2004</v>
      </c>
      <c r="D35" s="105" t="s">
        <v>7</v>
      </c>
      <c r="E35" s="102" t="s">
        <v>25</v>
      </c>
      <c r="F35" s="101" t="s">
        <v>609</v>
      </c>
      <c r="G35" s="101" t="s">
        <v>818</v>
      </c>
      <c r="H35" s="95" t="str">
        <f>Tablica1123756[[#This Row],[Godište]]&amp;""&amp;Tablica1123756[[#This Row],[Spol]]</f>
        <v>2004M</v>
      </c>
      <c r="I3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36" spans="1:9" hidden="1" x14ac:dyDescent="0.2">
      <c r="A36" s="128">
        <v>5</v>
      </c>
      <c r="B36" s="101" t="s">
        <v>92</v>
      </c>
      <c r="C36" s="105">
        <v>2005</v>
      </c>
      <c r="D36" s="105" t="s">
        <v>7</v>
      </c>
      <c r="E36" s="102" t="s">
        <v>52</v>
      </c>
      <c r="F36" s="101" t="s">
        <v>330</v>
      </c>
      <c r="G36" s="101" t="s">
        <v>821</v>
      </c>
      <c r="H36" s="95" t="str">
        <f>Tablica1123756[[#This Row],[Godište]]&amp;""&amp;Tablica1123756[[#This Row],[Spol]]</f>
        <v>2005M</v>
      </c>
      <c r="I3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37" spans="1:9" hidden="1" x14ac:dyDescent="0.2">
      <c r="A37" s="128">
        <v>11</v>
      </c>
      <c r="B37" s="101" t="s">
        <v>138</v>
      </c>
      <c r="C37" s="105">
        <v>2001</v>
      </c>
      <c r="D37" s="105" t="s">
        <v>7</v>
      </c>
      <c r="E37" s="102" t="s">
        <v>24</v>
      </c>
      <c r="F37" s="101" t="s">
        <v>610</v>
      </c>
      <c r="G37" s="101" t="s">
        <v>812</v>
      </c>
      <c r="H37" s="95" t="str">
        <f>Tablica1123756[[#This Row],[Godište]]&amp;""&amp;Tablica1123756[[#This Row],[Spol]]</f>
        <v>2001M</v>
      </c>
      <c r="I37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38" spans="1:9" hidden="1" x14ac:dyDescent="0.2">
      <c r="A38" s="128">
        <v>6</v>
      </c>
      <c r="B38" s="101" t="s">
        <v>124</v>
      </c>
      <c r="C38" s="105">
        <v>2004</v>
      </c>
      <c r="D38" s="105" t="s">
        <v>7</v>
      </c>
      <c r="E38" s="102" t="s">
        <v>24</v>
      </c>
      <c r="F38" s="101" t="s">
        <v>611</v>
      </c>
      <c r="G38" s="101" t="s">
        <v>816</v>
      </c>
      <c r="H38" s="95" t="str">
        <f>Tablica1123756[[#This Row],[Godište]]&amp;""&amp;Tablica1123756[[#This Row],[Spol]]</f>
        <v>2004M</v>
      </c>
      <c r="I38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39" spans="1:9" hidden="1" x14ac:dyDescent="0.2">
      <c r="A39" s="128">
        <v>7</v>
      </c>
      <c r="B39" s="101" t="s">
        <v>521</v>
      </c>
      <c r="C39" s="105" t="s">
        <v>191</v>
      </c>
      <c r="D39" s="105" t="s">
        <v>7</v>
      </c>
      <c r="E39" s="102" t="s">
        <v>24</v>
      </c>
      <c r="F39" s="101" t="s">
        <v>523</v>
      </c>
      <c r="G39" s="101" t="s">
        <v>803</v>
      </c>
      <c r="H39" s="95" t="str">
        <f>Tablica1123756[[#This Row],[Godište]]&amp;""&amp;Tablica1123756[[#This Row],[Spol]]</f>
        <v>2005M</v>
      </c>
      <c r="I39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0" spans="1:9" hidden="1" x14ac:dyDescent="0.2">
      <c r="A40" s="128">
        <v>8</v>
      </c>
      <c r="B40" s="101" t="s">
        <v>137</v>
      </c>
      <c r="C40" s="105">
        <v>2005</v>
      </c>
      <c r="D40" s="105" t="s">
        <v>7</v>
      </c>
      <c r="E40" s="102" t="s">
        <v>24</v>
      </c>
      <c r="F40" s="101" t="s">
        <v>612</v>
      </c>
      <c r="G40" s="101" t="s">
        <v>817</v>
      </c>
      <c r="H40" s="95" t="str">
        <f>Tablica1123756[[#This Row],[Godište]]&amp;""&amp;Tablica1123756[[#This Row],[Spol]]</f>
        <v>2005M</v>
      </c>
      <c r="I40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1" spans="1:9" hidden="1" x14ac:dyDescent="0.2">
      <c r="A41" s="128">
        <v>10</v>
      </c>
      <c r="B41" s="101" t="s">
        <v>176</v>
      </c>
      <c r="C41" s="105" t="s">
        <v>262</v>
      </c>
      <c r="D41" s="105" t="s">
        <v>7</v>
      </c>
      <c r="E41" s="102" t="s">
        <v>23</v>
      </c>
      <c r="F41" s="101" t="s">
        <v>406</v>
      </c>
      <c r="G41" s="101" t="s">
        <v>809</v>
      </c>
      <c r="H41" s="95" t="str">
        <f>Tablica1123756[[#This Row],[Godište]]&amp;""&amp;Tablica1123756[[#This Row],[Spol]]</f>
        <v>2002M</v>
      </c>
      <c r="I41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42" spans="1:9" hidden="1" x14ac:dyDescent="0.2">
      <c r="A42" s="128">
        <v>9</v>
      </c>
      <c r="B42" s="101" t="s">
        <v>179</v>
      </c>
      <c r="C42" s="105" t="s">
        <v>191</v>
      </c>
      <c r="D42" s="105" t="s">
        <v>7</v>
      </c>
      <c r="E42" s="102" t="s">
        <v>23</v>
      </c>
      <c r="F42" s="101" t="s">
        <v>424</v>
      </c>
      <c r="G42" s="101" t="s">
        <v>810</v>
      </c>
      <c r="H42" s="95" t="str">
        <f>Tablica1123756[[#This Row],[Godište]]&amp;""&amp;Tablica1123756[[#This Row],[Spol]]</f>
        <v>2005M</v>
      </c>
      <c r="I42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3" spans="1:9" x14ac:dyDescent="0.2">
      <c r="A43" s="128">
        <v>2</v>
      </c>
      <c r="B43" s="100" t="s">
        <v>513</v>
      </c>
      <c r="C43" s="105" t="s">
        <v>202</v>
      </c>
      <c r="D43" s="105" t="s">
        <v>7</v>
      </c>
      <c r="E43" s="102" t="s">
        <v>24</v>
      </c>
      <c r="F43" s="101" t="s">
        <v>615</v>
      </c>
      <c r="G43" s="100" t="s">
        <v>808</v>
      </c>
      <c r="H43" s="95" t="str">
        <f>Tablica1123756[[#This Row],[Godište]]&amp;""&amp;Tablica1123756[[#This Row],[Spol]]</f>
        <v>2006M</v>
      </c>
      <c r="I43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4" spans="1:9" hidden="1" x14ac:dyDescent="0.2">
      <c r="A44" s="128">
        <v>10</v>
      </c>
      <c r="B44" s="101" t="s">
        <v>91</v>
      </c>
      <c r="C44" s="105">
        <v>2005</v>
      </c>
      <c r="D44" s="105" t="s">
        <v>7</v>
      </c>
      <c r="E44" s="102" t="s">
        <v>52</v>
      </c>
      <c r="F44" s="101" t="s">
        <v>333</v>
      </c>
      <c r="G44" s="101" t="s">
        <v>805</v>
      </c>
      <c r="H44" s="95" t="str">
        <f>Tablica1123756[[#This Row],[Godište]]&amp;""&amp;Tablica1123756[[#This Row],[Spol]]</f>
        <v>2005M</v>
      </c>
      <c r="I44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5" spans="1:9" ht="12.75" thickBot="1" x14ac:dyDescent="0.25">
      <c r="A45" s="128">
        <v>3</v>
      </c>
      <c r="B45" s="115" t="s">
        <v>183</v>
      </c>
      <c r="C45" s="189" t="s">
        <v>202</v>
      </c>
      <c r="D45" s="189" t="s">
        <v>7</v>
      </c>
      <c r="E45" s="190" t="s">
        <v>23</v>
      </c>
      <c r="F45" s="176" t="s">
        <v>438</v>
      </c>
      <c r="G45" s="115" t="s">
        <v>800</v>
      </c>
      <c r="H45" s="95" t="str">
        <f>Tablica1123756[[#This Row],[Godište]]&amp;""&amp;Tablica1123756[[#This Row],[Spol]]</f>
        <v>2006M</v>
      </c>
      <c r="I4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6" spans="1:9" ht="12.75" thickTop="1" x14ac:dyDescent="0.2">
      <c r="A46" s="128">
        <v>4</v>
      </c>
      <c r="B46" s="101" t="s">
        <v>96</v>
      </c>
      <c r="C46" s="105">
        <v>2006</v>
      </c>
      <c r="D46" s="105" t="s">
        <v>7</v>
      </c>
      <c r="E46" s="102" t="s">
        <v>52</v>
      </c>
      <c r="F46" s="101" t="s">
        <v>333</v>
      </c>
      <c r="G46" s="101" t="s">
        <v>798</v>
      </c>
      <c r="H46" s="95" t="str">
        <f>Tablica1123756[[#This Row],[Godište]]&amp;""&amp;Tablica1123756[[#This Row],[Spol]]</f>
        <v>2006M</v>
      </c>
      <c r="I4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7" spans="1:9" x14ac:dyDescent="0.2">
      <c r="A47" s="128">
        <v>5</v>
      </c>
      <c r="B47" s="101" t="s">
        <v>125</v>
      </c>
      <c r="C47" s="105">
        <v>2006</v>
      </c>
      <c r="D47" s="105" t="s">
        <v>7</v>
      </c>
      <c r="E47" s="110" t="s">
        <v>24</v>
      </c>
      <c r="F47" s="111" t="s">
        <v>614</v>
      </c>
      <c r="G47" s="111" t="s">
        <v>807</v>
      </c>
      <c r="H47" s="95" t="str">
        <f>Tablica1123756[[#This Row],[Godište]]&amp;""&amp;Tablica1123756[[#This Row],[Spol]]</f>
        <v>2006M</v>
      </c>
      <c r="I47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48" spans="1:9" hidden="1" x14ac:dyDescent="0.2">
      <c r="A48" s="128">
        <v>11</v>
      </c>
      <c r="B48" s="101" t="s">
        <v>276</v>
      </c>
      <c r="C48" s="105" t="s">
        <v>190</v>
      </c>
      <c r="D48" s="105" t="s">
        <v>7</v>
      </c>
      <c r="E48" s="102" t="s">
        <v>226</v>
      </c>
      <c r="F48" s="101" t="s">
        <v>601</v>
      </c>
      <c r="G48" s="101" t="s">
        <v>823</v>
      </c>
      <c r="H48" s="95" t="str">
        <f>Tablica1123756[[#This Row],[Godište]]&amp;""&amp;Tablica1123756[[#This Row],[Spol]]</f>
        <v>2004M</v>
      </c>
      <c r="I48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49" spans="1:12" x14ac:dyDescent="0.2">
      <c r="A49" s="128">
        <v>6</v>
      </c>
      <c r="B49" s="101" t="s">
        <v>94</v>
      </c>
      <c r="C49" s="105">
        <v>2006</v>
      </c>
      <c r="D49" s="105" t="s">
        <v>7</v>
      </c>
      <c r="E49" s="110" t="s">
        <v>52</v>
      </c>
      <c r="F49" s="111" t="s">
        <v>100</v>
      </c>
      <c r="G49" s="111" t="s">
        <v>796</v>
      </c>
      <c r="H49" s="95" t="str">
        <f>Tablica1123756[[#This Row],[Godište]]&amp;""&amp;Tablica1123756[[#This Row],[Spol]]</f>
        <v>2006M</v>
      </c>
      <c r="I49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0" spans="1:12" x14ac:dyDescent="0.2">
      <c r="A50" s="128">
        <v>7</v>
      </c>
      <c r="B50" s="101" t="s">
        <v>128</v>
      </c>
      <c r="C50" s="105">
        <v>2008</v>
      </c>
      <c r="D50" s="105" t="s">
        <v>7</v>
      </c>
      <c r="E50" s="102" t="s">
        <v>24</v>
      </c>
      <c r="F50" s="101" t="s">
        <v>616</v>
      </c>
      <c r="G50" s="101" t="s">
        <v>616</v>
      </c>
      <c r="H50" s="95" t="str">
        <f>Tablica1123756[[#This Row],[Godište]]&amp;""&amp;Tablica1123756[[#This Row],[Spol]]</f>
        <v>2008M</v>
      </c>
      <c r="I50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1" spans="1:12" x14ac:dyDescent="0.2">
      <c r="A51" s="128">
        <v>8</v>
      </c>
      <c r="B51" s="101" t="s">
        <v>126</v>
      </c>
      <c r="C51" s="105">
        <v>2006</v>
      </c>
      <c r="D51" s="105" t="s">
        <v>7</v>
      </c>
      <c r="E51" s="102" t="s">
        <v>24</v>
      </c>
      <c r="F51" s="101" t="s">
        <v>613</v>
      </c>
      <c r="G51" s="101" t="s">
        <v>811</v>
      </c>
      <c r="H51" s="95" t="str">
        <f>Tablica1123756[[#This Row],[Godište]]&amp;""&amp;Tablica1123756[[#This Row],[Spol]]</f>
        <v>2006M</v>
      </c>
      <c r="I51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2" spans="1:12" x14ac:dyDescent="0.2">
      <c r="A52" s="128">
        <v>9</v>
      </c>
      <c r="B52" s="101" t="s">
        <v>84</v>
      </c>
      <c r="C52" s="105">
        <v>2006</v>
      </c>
      <c r="D52" s="105" t="s">
        <v>7</v>
      </c>
      <c r="E52" s="102" t="s">
        <v>52</v>
      </c>
      <c r="F52" s="101" t="s">
        <v>335</v>
      </c>
      <c r="G52" s="101" t="s">
        <v>804</v>
      </c>
      <c r="H52" s="95" t="str">
        <f>Tablica1123756[[#This Row],[Godište]]&amp;""&amp;Tablica1123756[[#This Row],[Spol]]</f>
        <v>2006M</v>
      </c>
      <c r="I52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3" spans="1:12" hidden="1" x14ac:dyDescent="0.2">
      <c r="A53" s="128">
        <v>12</v>
      </c>
      <c r="B53" s="101" t="s">
        <v>74</v>
      </c>
      <c r="C53" s="105">
        <v>2001</v>
      </c>
      <c r="D53" s="105" t="s">
        <v>7</v>
      </c>
      <c r="E53" s="110" t="s">
        <v>25</v>
      </c>
      <c r="F53" s="111" t="s">
        <v>334</v>
      </c>
      <c r="G53" s="111" t="s">
        <v>806</v>
      </c>
      <c r="H53" s="95" t="str">
        <f>Tablica1123756[[#This Row],[Godište]]&amp;""&amp;Tablica1123756[[#This Row],[Spol]]</f>
        <v>2001M</v>
      </c>
      <c r="I53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54" spans="1:12" hidden="1" x14ac:dyDescent="0.2">
      <c r="A54" s="128">
        <v>12</v>
      </c>
      <c r="B54" s="101" t="s">
        <v>130</v>
      </c>
      <c r="C54" s="105">
        <v>2005</v>
      </c>
      <c r="D54" s="105" t="s">
        <v>7</v>
      </c>
      <c r="E54" s="102" t="s">
        <v>24</v>
      </c>
      <c r="F54" s="101" t="s">
        <v>495</v>
      </c>
      <c r="G54" s="101" t="s">
        <v>802</v>
      </c>
      <c r="H54" s="95" t="str">
        <f>Tablica1123756[[#This Row],[Godište]]&amp;""&amp;Tablica1123756[[#This Row],[Spol]]</f>
        <v>2005M</v>
      </c>
      <c r="I54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55" spans="1:12" x14ac:dyDescent="0.2">
      <c r="A55" s="128">
        <v>10</v>
      </c>
      <c r="B55" s="101" t="s">
        <v>80</v>
      </c>
      <c r="C55" s="105">
        <v>2008</v>
      </c>
      <c r="D55" s="105" t="s">
        <v>7</v>
      </c>
      <c r="E55" s="102" t="s">
        <v>52</v>
      </c>
      <c r="F55" s="101" t="s">
        <v>335</v>
      </c>
      <c r="G55" s="101" t="s">
        <v>801</v>
      </c>
      <c r="H55" s="95" t="str">
        <f>Tablica1123756[[#This Row],[Godište]]&amp;""&amp;Tablica1123756[[#This Row],[Spol]]</f>
        <v>2008M</v>
      </c>
      <c r="I5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6" spans="1:12" x14ac:dyDescent="0.2">
      <c r="A56" s="128">
        <v>11</v>
      </c>
      <c r="B56" s="101" t="s">
        <v>82</v>
      </c>
      <c r="C56" s="105">
        <v>2008</v>
      </c>
      <c r="D56" s="105" t="s">
        <v>7</v>
      </c>
      <c r="E56" s="102" t="s">
        <v>52</v>
      </c>
      <c r="F56" s="101" t="s">
        <v>333</v>
      </c>
      <c r="G56" s="101" t="s">
        <v>799</v>
      </c>
      <c r="H56" s="95" t="str">
        <f>Tablica1123756[[#This Row],[Godište]]&amp;""&amp;Tablica1123756[[#This Row],[Spol]]</f>
        <v>2008M</v>
      </c>
      <c r="I5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7" spans="1:12" x14ac:dyDescent="0.2">
      <c r="A57" s="128">
        <v>12</v>
      </c>
      <c r="B57" s="101" t="s">
        <v>83</v>
      </c>
      <c r="C57" s="105">
        <v>2006</v>
      </c>
      <c r="D57" s="105" t="s">
        <v>7</v>
      </c>
      <c r="E57" s="110" t="s">
        <v>52</v>
      </c>
      <c r="F57" s="111" t="s">
        <v>70</v>
      </c>
      <c r="G57" s="111" t="s">
        <v>795</v>
      </c>
      <c r="H57" s="95" t="str">
        <f>Tablica1123756[[#This Row],[Godište]]&amp;""&amp;Tablica1123756[[#This Row],[Spol]]</f>
        <v>2006M</v>
      </c>
      <c r="I57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8" spans="1:12" x14ac:dyDescent="0.2">
      <c r="A58" s="128">
        <v>13</v>
      </c>
      <c r="B58" s="101" t="s">
        <v>285</v>
      </c>
      <c r="C58" s="105">
        <v>2007</v>
      </c>
      <c r="D58" s="105" t="s">
        <v>7</v>
      </c>
      <c r="E58" s="110" t="s">
        <v>52</v>
      </c>
      <c r="F58" s="111" t="s">
        <v>98</v>
      </c>
      <c r="G58" s="111" t="s">
        <v>794</v>
      </c>
      <c r="H58" s="95" t="str">
        <f>Tablica1123756[[#This Row],[Godište]]&amp;""&amp;Tablica1123756[[#This Row],[Spol]]</f>
        <v>2007M</v>
      </c>
      <c r="I58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59" spans="1:12" x14ac:dyDescent="0.2">
      <c r="A59" s="128">
        <v>14</v>
      </c>
      <c r="B59" s="101" t="s">
        <v>129</v>
      </c>
      <c r="C59" s="105">
        <v>2008</v>
      </c>
      <c r="D59" s="105" t="s">
        <v>7</v>
      </c>
      <c r="E59" s="102" t="s">
        <v>24</v>
      </c>
      <c r="F59" s="101" t="s">
        <v>493</v>
      </c>
      <c r="G59" s="101" t="s">
        <v>630</v>
      </c>
      <c r="H59" s="157" t="str">
        <f>Tablica1123756[[#This Row],[Godište]]&amp;""&amp;Tablica1123756[[#This Row],[Spol]]</f>
        <v>2008M</v>
      </c>
      <c r="I59" s="157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  <c r="J59" s="157"/>
      <c r="K59" s="157"/>
      <c r="L59" s="157"/>
    </row>
    <row r="60" spans="1:12" x14ac:dyDescent="0.2">
      <c r="A60" s="128">
        <v>15</v>
      </c>
      <c r="B60" s="101" t="s">
        <v>133</v>
      </c>
      <c r="C60" s="105">
        <v>2009</v>
      </c>
      <c r="D60" s="105" t="s">
        <v>7</v>
      </c>
      <c r="E60" s="110" t="s">
        <v>24</v>
      </c>
      <c r="F60" s="111" t="s">
        <v>499</v>
      </c>
      <c r="G60" s="111" t="s">
        <v>630</v>
      </c>
      <c r="H60" s="95" t="str">
        <f>Tablica1123756[[#This Row],[Godište]]&amp;""&amp;Tablica1123756[[#This Row],[Spol]]</f>
        <v>2009M</v>
      </c>
      <c r="I60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1" spans="1:12" x14ac:dyDescent="0.2">
      <c r="A61" s="128">
        <v>16</v>
      </c>
      <c r="B61" s="101" t="s">
        <v>90</v>
      </c>
      <c r="C61" s="105">
        <v>2006</v>
      </c>
      <c r="D61" s="105" t="s">
        <v>7</v>
      </c>
      <c r="E61" s="110" t="s">
        <v>52</v>
      </c>
      <c r="F61" s="111" t="s">
        <v>333</v>
      </c>
      <c r="G61" s="111" t="s">
        <v>630</v>
      </c>
      <c r="H61" s="95" t="str">
        <f>Tablica1123756[[#This Row],[Godište]]&amp;""&amp;Tablica1123756[[#This Row],[Spol]]</f>
        <v>2006M</v>
      </c>
      <c r="I61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2" spans="1:12" x14ac:dyDescent="0.2">
      <c r="A62" s="128">
        <v>17</v>
      </c>
      <c r="B62" s="101" t="s">
        <v>182</v>
      </c>
      <c r="C62" s="105" t="s">
        <v>202</v>
      </c>
      <c r="D62" s="105" t="s">
        <v>7</v>
      </c>
      <c r="E62" s="102" t="s">
        <v>23</v>
      </c>
      <c r="F62" s="101" t="s">
        <v>406</v>
      </c>
      <c r="G62" s="101" t="s">
        <v>630</v>
      </c>
      <c r="H62" s="95" t="str">
        <f>Tablica1123756[[#This Row],[Godište]]&amp;""&amp;Tablica1123756[[#This Row],[Spol]]</f>
        <v>2006M</v>
      </c>
      <c r="I62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3" spans="1:12" x14ac:dyDescent="0.2">
      <c r="A63" s="128">
        <v>18</v>
      </c>
      <c r="B63" s="101" t="s">
        <v>284</v>
      </c>
      <c r="C63" s="105">
        <v>2006</v>
      </c>
      <c r="D63" s="105" t="s">
        <v>7</v>
      </c>
      <c r="E63" s="102" t="s">
        <v>52</v>
      </c>
      <c r="F63" s="101" t="s">
        <v>334</v>
      </c>
      <c r="G63" s="101" t="s">
        <v>630</v>
      </c>
      <c r="H63" s="95" t="str">
        <f>Tablica1123756[[#This Row],[Godište]]&amp;""&amp;Tablica1123756[[#This Row],[Spol]]</f>
        <v>2006M</v>
      </c>
      <c r="I63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E1</v>
      </c>
    </row>
    <row r="64" spans="1:12" hidden="1" x14ac:dyDescent="0.2">
      <c r="A64" s="128">
        <v>11</v>
      </c>
      <c r="B64" s="101" t="s">
        <v>103</v>
      </c>
      <c r="C64" s="105">
        <v>2002</v>
      </c>
      <c r="D64" s="105" t="s">
        <v>7</v>
      </c>
      <c r="E64" s="102" t="s">
        <v>52</v>
      </c>
      <c r="F64" s="101" t="s">
        <v>323</v>
      </c>
      <c r="G64" s="101" t="s">
        <v>630</v>
      </c>
      <c r="H64" s="95" t="str">
        <f>Tablica1123756[[#This Row],[Godište]]&amp;""&amp;Tablica1123756[[#This Row],[Spol]]</f>
        <v>2002M</v>
      </c>
      <c r="I64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C1</v>
      </c>
    </row>
    <row r="65" spans="1:9" hidden="1" x14ac:dyDescent="0.2">
      <c r="A65" s="128">
        <v>13</v>
      </c>
      <c r="B65" s="101" t="s">
        <v>155</v>
      </c>
      <c r="C65" s="105">
        <v>2005</v>
      </c>
      <c r="D65" s="105" t="s">
        <v>7</v>
      </c>
      <c r="E65" s="102" t="s">
        <v>26</v>
      </c>
      <c r="F65" s="101" t="s">
        <v>602</v>
      </c>
      <c r="G65" s="101" t="s">
        <v>630</v>
      </c>
      <c r="H65" s="95" t="str">
        <f>Tablica1123756[[#This Row],[Godište]]&amp;""&amp;Tablica1123756[[#This Row],[Spol]]</f>
        <v>2005M</v>
      </c>
      <c r="I65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D1</v>
      </c>
    </row>
    <row r="66" spans="1:9" hidden="1" x14ac:dyDescent="0.2">
      <c r="A66" s="128">
        <v>13</v>
      </c>
      <c r="B66" s="101" t="s">
        <v>171</v>
      </c>
      <c r="C66" s="105" t="s">
        <v>265</v>
      </c>
      <c r="D66" s="105" t="s">
        <v>7</v>
      </c>
      <c r="E66" s="102" t="s">
        <v>23</v>
      </c>
      <c r="F66" s="101" t="s">
        <v>379</v>
      </c>
      <c r="G66" s="101" t="s">
        <v>630</v>
      </c>
      <c r="H66" s="95" t="str">
        <f>Tablica1123756[[#This Row],[Godište]]&amp;""&amp;Tablica1123756[[#This Row],[Spol]]</f>
        <v>2000M</v>
      </c>
      <c r="I66" s="95" t="str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B1</v>
      </c>
    </row>
    <row r="67" spans="1:9" hidden="1" x14ac:dyDescent="0.2">
      <c r="A67" s="128">
        <v>63</v>
      </c>
      <c r="B67" s="101"/>
      <c r="C67" s="105"/>
      <c r="D67" s="105"/>
      <c r="E67" s="102"/>
      <c r="F67" s="101"/>
      <c r="G67" s="101"/>
      <c r="H67" s="95" t="str">
        <f>Tablica1123756[[#This Row],[Godište]]&amp;""&amp;Tablica1123756[[#This Row],[Spol]]</f>
        <v/>
      </c>
      <c r="I67" s="95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0</v>
      </c>
    </row>
    <row r="68" spans="1:9" hidden="1" x14ac:dyDescent="0.2">
      <c r="A68" s="128">
        <v>64</v>
      </c>
      <c r="B68" s="103"/>
      <c r="C68" s="104"/>
      <c r="D68" s="104"/>
      <c r="E68" s="104"/>
      <c r="F68" s="101"/>
      <c r="G68" s="101"/>
      <c r="H68" s="95" t="str">
        <f>Tablica1123756[[#This Row],[Godište]]&amp;""&amp;Tablica1123756[[#This Row],[Spol]]</f>
        <v/>
      </c>
      <c r="I68" s="95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0</v>
      </c>
    </row>
    <row r="69" spans="1:9" hidden="1" x14ac:dyDescent="0.2">
      <c r="A69" s="128">
        <v>65</v>
      </c>
      <c r="B69" s="103"/>
      <c r="C69" s="104"/>
      <c r="D69" s="104"/>
      <c r="E69" s="104"/>
      <c r="F69" s="101"/>
      <c r="G69" s="101"/>
      <c r="H69" s="95" t="str">
        <f>Tablica1123756[[#This Row],[Godište]]&amp;""&amp;Tablica1123756[[#This Row],[Spol]]</f>
        <v/>
      </c>
      <c r="I69" s="95">
        <f>IF(Tablica1123756[[#This Row],[401]]="1998M","A1",IF(Tablica1123756[[#This Row],[401]]="1997M","A1",IF(Tablica1123756[[#This Row],[401]]="1996M","A1",IF(Tablica1123756[[#This Row],[401]]="1999M","A1",IF(Tablica1123756[[#This Row],[401]]="2000M","B1",IF(Tablica1123756[[#This Row],[401]]="2001M","B1",IF(Tablica1123756[[#This Row],[401]]="2002M","C1",IF(Tablica1123756[[#This Row],[401]]="2003M","C1",IF(Tablica1123756[[#This Row],[401]]="2004M","D1",IF(Tablica1123756[[#This Row],[401]]="2005M","D1",IF(Tablica1123756[[#This Row],[401]]="2006M","E1",IF(Tablica1123756[[#This Row],[401]]="2007M","E1",IF(Tablica1123756[[#This Row],[401]]="2008M","E1",IF(Tablica1123756[[#This Row],[401]]="2009M","E1",IF(Tablica1123756[[#This Row],[401]]="1997Ž","A2",IF(Tablica1123756[[#This Row],[401]]="1998Ž","A2",IF(Tablica1123756[[#This Row],[401]]="1999Ž","A2",IF(Tablica1123756[[#This Row],[401]]="2000Ž","A2",IF(Tablica1123756[[#This Row],[401]]="2001Ž","A2",IF(Tablica1123756[[#This Row],[401]]="2002Ž","B2",IF(Tablica1123756[[#This Row],[401]]="2003Ž","B2",IF(Tablica1123756[[#This Row],[401]]="2004Ž","C2",IF(Tablica1123756[[#This Row],[401]]="2005Ž","C2",IF(Tablica1123756[[#This Row],[401]]="2006Ž","D2",IF(Tablica1123756[[#This Row],[401]]="2007Ž","E2",IF(Tablica1123756[[#This Row],[401]]="2008Ž","E2",IF(Tablica1123756[[#This Row],[401]]="2009Ž","E2",IF(Tablica1123756[[#This Row],[401]]="2010Ž","E2",))))))))))))))))))))))))))))</f>
        <v>0</v>
      </c>
    </row>
  </sheetData>
  <mergeCells count="2">
    <mergeCell ref="B1:G1"/>
    <mergeCell ref="B2:G2"/>
  </mergeCells>
  <pageMargins left="0.70866141732283472" right="0.70866141732283472" top="0.31" bottom="0.19" header="0.16" footer="0.17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B23" sqref="B23:E26"/>
    </sheetView>
  </sheetViews>
  <sheetFormatPr defaultRowHeight="12" x14ac:dyDescent="0.2"/>
  <cols>
    <col min="1" max="1" width="9.140625" style="127"/>
    <col min="2" max="2" width="19.28515625" style="95" bestFit="1" customWidth="1"/>
    <col min="3" max="3" width="10.140625" style="195" customWidth="1"/>
    <col min="4" max="4" width="7" style="195" customWidth="1"/>
    <col min="5" max="5" width="7" style="95" customWidth="1"/>
    <col min="6" max="6" width="15.5703125" style="95" customWidth="1"/>
    <col min="7" max="7" width="11.85546875" style="95" customWidth="1"/>
    <col min="8" max="8" width="9.140625" style="95" hidden="1" customWidth="1"/>
    <col min="9" max="9" width="9.140625" style="95" customWidth="1"/>
    <col min="10" max="12" width="9.140625" style="95" hidden="1" customWidth="1"/>
    <col min="13" max="16384" width="9.140625" style="95"/>
  </cols>
  <sheetData>
    <row r="1" spans="1:12" ht="15.75" customHeight="1" x14ac:dyDescent="0.2">
      <c r="B1" s="148" t="s">
        <v>245</v>
      </c>
      <c r="C1" s="148"/>
      <c r="D1" s="148"/>
      <c r="E1" s="148"/>
      <c r="F1" s="148"/>
      <c r="G1" s="148"/>
    </row>
    <row r="2" spans="1:12" ht="15.75" customHeight="1" x14ac:dyDescent="0.2">
      <c r="B2" s="149" t="s">
        <v>228</v>
      </c>
      <c r="C2" s="149"/>
      <c r="D2" s="149"/>
      <c r="E2" s="149"/>
      <c r="F2" s="149"/>
      <c r="G2" s="149"/>
    </row>
    <row r="4" spans="1:12" x14ac:dyDescent="0.2">
      <c r="B4" s="96" t="s">
        <v>53</v>
      </c>
      <c r="C4" s="182" t="s">
        <v>54</v>
      </c>
      <c r="D4" s="182" t="s">
        <v>55</v>
      </c>
      <c r="E4" s="96" t="s">
        <v>56</v>
      </c>
      <c r="F4" s="97" t="s">
        <v>194</v>
      </c>
      <c r="G4" s="97" t="s">
        <v>195</v>
      </c>
      <c r="H4" s="95" t="s">
        <v>57</v>
      </c>
      <c r="I4" s="95" t="s">
        <v>58</v>
      </c>
      <c r="J4" s="95" t="s">
        <v>59</v>
      </c>
      <c r="K4" s="95" t="s">
        <v>60</v>
      </c>
      <c r="L4" s="95" t="s">
        <v>61</v>
      </c>
    </row>
    <row r="5" spans="1:12" hidden="1" x14ac:dyDescent="0.2">
      <c r="A5" s="128">
        <v>1</v>
      </c>
      <c r="B5" s="100" t="s">
        <v>585</v>
      </c>
      <c r="C5" s="105">
        <v>2002</v>
      </c>
      <c r="D5" s="105" t="s">
        <v>6</v>
      </c>
      <c r="E5" s="102" t="s">
        <v>52</v>
      </c>
      <c r="F5" s="101" t="s">
        <v>362</v>
      </c>
      <c r="G5" s="100" t="s">
        <v>865</v>
      </c>
      <c r="H5" s="95" t="str">
        <f>Tablica11237569[[#This Row],[Godište]]&amp;""&amp;Tablica11237569[[#This Row],[Spol]]</f>
        <v>2002Ž</v>
      </c>
      <c r="I5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6" spans="1:12" hidden="1" x14ac:dyDescent="0.2">
      <c r="A6" s="128">
        <v>2</v>
      </c>
      <c r="B6" s="100" t="s">
        <v>264</v>
      </c>
      <c r="C6" s="105" t="s">
        <v>265</v>
      </c>
      <c r="D6" s="105" t="s">
        <v>6</v>
      </c>
      <c r="E6" s="102" t="s">
        <v>226</v>
      </c>
      <c r="F6" s="101" t="s">
        <v>617</v>
      </c>
      <c r="G6" s="100" t="s">
        <v>866</v>
      </c>
      <c r="H6" s="95" t="str">
        <f>Tablica11237569[[#This Row],[Godište]]&amp;""&amp;Tablica11237569[[#This Row],[Spol]]</f>
        <v>2000Ž</v>
      </c>
      <c r="I6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7" spans="1:12" ht="12.75" hidden="1" thickBot="1" x14ac:dyDescent="0.25">
      <c r="A7" s="128">
        <v>3</v>
      </c>
      <c r="B7" s="115" t="s">
        <v>189</v>
      </c>
      <c r="C7" s="189">
        <v>2004</v>
      </c>
      <c r="D7" s="189" t="s">
        <v>6</v>
      </c>
      <c r="E7" s="190" t="s">
        <v>52</v>
      </c>
      <c r="F7" s="176" t="s">
        <v>363</v>
      </c>
      <c r="G7" s="115" t="s">
        <v>864</v>
      </c>
      <c r="H7" s="113" t="str">
        <f>Tablica11237569[[#This Row],[Godište]]&amp;""&amp;Tablica11237569[[#This Row],[Spol]]</f>
        <v>2004Ž</v>
      </c>
      <c r="I7" s="113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  <c r="J7" s="113"/>
      <c r="K7" s="113"/>
      <c r="L7" s="113"/>
    </row>
    <row r="8" spans="1:12" hidden="1" x14ac:dyDescent="0.2">
      <c r="A8" s="128">
        <v>4</v>
      </c>
      <c r="B8" s="101" t="s">
        <v>261</v>
      </c>
      <c r="C8" s="105" t="s">
        <v>262</v>
      </c>
      <c r="D8" s="105" t="s">
        <v>6</v>
      </c>
      <c r="E8" s="110" t="s">
        <v>226</v>
      </c>
      <c r="F8" s="111" t="s">
        <v>618</v>
      </c>
      <c r="G8" s="111" t="s">
        <v>861</v>
      </c>
      <c r="H8" s="95" t="str">
        <f>Tablica11237569[[#This Row],[Godište]]&amp;""&amp;Tablica11237569[[#This Row],[Spol]]</f>
        <v>2002Ž</v>
      </c>
      <c r="I8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9" spans="1:12" hidden="1" x14ac:dyDescent="0.2">
      <c r="A9" s="128">
        <v>5</v>
      </c>
      <c r="B9" s="101" t="s">
        <v>589</v>
      </c>
      <c r="C9" s="105">
        <v>2001</v>
      </c>
      <c r="D9" s="105" t="s">
        <v>6</v>
      </c>
      <c r="E9" s="102" t="s">
        <v>52</v>
      </c>
      <c r="F9" s="101" t="s">
        <v>365</v>
      </c>
      <c r="G9" s="101" t="s">
        <v>833</v>
      </c>
      <c r="H9" s="95" t="str">
        <f>Tablica11237569[[#This Row],[Godište]]&amp;""&amp;Tablica11237569[[#This Row],[Spol]]</f>
        <v>2001Ž</v>
      </c>
      <c r="I9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10" spans="1:12" hidden="1" x14ac:dyDescent="0.2">
      <c r="A10" s="128">
        <v>6</v>
      </c>
      <c r="B10" s="101" t="s">
        <v>66</v>
      </c>
      <c r="C10" s="105">
        <v>2001</v>
      </c>
      <c r="D10" s="105" t="s">
        <v>6</v>
      </c>
      <c r="E10" s="102" t="s">
        <v>25</v>
      </c>
      <c r="F10" s="101" t="s">
        <v>363</v>
      </c>
      <c r="G10" s="101" t="s">
        <v>862</v>
      </c>
      <c r="H10" s="95" t="str">
        <f>Tablica11237569[[#This Row],[Godište]]&amp;""&amp;Tablica11237569[[#This Row],[Spol]]</f>
        <v>2001Ž</v>
      </c>
      <c r="I10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11" spans="1:12" hidden="1" x14ac:dyDescent="0.2">
      <c r="A11" s="128">
        <v>7</v>
      </c>
      <c r="B11" s="101" t="s">
        <v>584</v>
      </c>
      <c r="C11" s="105">
        <v>2004</v>
      </c>
      <c r="D11" s="105" t="s">
        <v>6</v>
      </c>
      <c r="E11" s="102" t="s">
        <v>52</v>
      </c>
      <c r="F11" s="101" t="s">
        <v>361</v>
      </c>
      <c r="G11" s="101" t="s">
        <v>859</v>
      </c>
      <c r="H11" s="95" t="str">
        <f>Tablica11237569[[#This Row],[Godište]]&amp;""&amp;Tablica11237569[[#This Row],[Spol]]</f>
        <v>2004Ž</v>
      </c>
      <c r="I11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C2</v>
      </c>
    </row>
    <row r="12" spans="1:12" hidden="1" x14ac:dyDescent="0.2">
      <c r="A12" s="128">
        <v>8</v>
      </c>
      <c r="B12" s="101" t="s">
        <v>590</v>
      </c>
      <c r="C12" s="105">
        <v>2002</v>
      </c>
      <c r="D12" s="105" t="s">
        <v>6</v>
      </c>
      <c r="E12" s="102" t="s">
        <v>52</v>
      </c>
      <c r="F12" s="101" t="s">
        <v>366</v>
      </c>
      <c r="G12" s="101" t="s">
        <v>855</v>
      </c>
      <c r="H12" s="95" t="str">
        <f>Tablica11237569[[#This Row],[Godište]]&amp;""&amp;Tablica11237569[[#This Row],[Spol]]</f>
        <v>2002Ž</v>
      </c>
      <c r="I12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3" spans="1:12" hidden="1" x14ac:dyDescent="0.2">
      <c r="A13" s="128">
        <v>9</v>
      </c>
      <c r="B13" s="101" t="s">
        <v>145</v>
      </c>
      <c r="C13" s="105">
        <v>2002</v>
      </c>
      <c r="D13" s="105" t="s">
        <v>6</v>
      </c>
      <c r="E13" s="110" t="s">
        <v>24</v>
      </c>
      <c r="F13" s="111" t="s">
        <v>620</v>
      </c>
      <c r="G13" s="111" t="s">
        <v>860</v>
      </c>
      <c r="H13" s="95" t="str">
        <f>Tablica11237569[[#This Row],[Godište]]&amp;""&amp;Tablica11237569[[#This Row],[Spol]]</f>
        <v>2002Ž</v>
      </c>
      <c r="I13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4" spans="1:12" hidden="1" x14ac:dyDescent="0.2">
      <c r="A14" s="128">
        <v>10</v>
      </c>
      <c r="B14" s="101" t="s">
        <v>588</v>
      </c>
      <c r="C14" s="105">
        <v>2001</v>
      </c>
      <c r="D14" s="105" t="s">
        <v>6</v>
      </c>
      <c r="E14" s="102" t="s">
        <v>52</v>
      </c>
      <c r="F14" s="101" t="s">
        <v>364</v>
      </c>
      <c r="G14" s="101" t="s">
        <v>863</v>
      </c>
      <c r="H14" s="95" t="str">
        <f>Tablica11237569[[#This Row],[Godište]]&amp;""&amp;Tablica11237569[[#This Row],[Spol]]</f>
        <v>2001Ž</v>
      </c>
      <c r="I14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15" spans="1:12" hidden="1" x14ac:dyDescent="0.2">
      <c r="A15" s="128">
        <v>11</v>
      </c>
      <c r="B15" s="101" t="s">
        <v>113</v>
      </c>
      <c r="C15" s="105">
        <v>2006</v>
      </c>
      <c r="D15" s="105" t="s">
        <v>6</v>
      </c>
      <c r="E15" s="102" t="s">
        <v>52</v>
      </c>
      <c r="F15" s="101" t="s">
        <v>368</v>
      </c>
      <c r="G15" s="101" t="s">
        <v>857</v>
      </c>
      <c r="H15" s="95" t="str">
        <f>Tablica11237569[[#This Row],[Godište]]&amp;""&amp;Tablica11237569[[#This Row],[Spol]]</f>
        <v>2006Ž</v>
      </c>
      <c r="I15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16" spans="1:12" hidden="1" x14ac:dyDescent="0.2">
      <c r="A16" s="128">
        <v>12</v>
      </c>
      <c r="B16" s="101" t="s">
        <v>143</v>
      </c>
      <c r="C16" s="105">
        <v>2003</v>
      </c>
      <c r="D16" s="105" t="s">
        <v>6</v>
      </c>
      <c r="E16" s="102" t="s">
        <v>24</v>
      </c>
      <c r="F16" s="101" t="s">
        <v>622</v>
      </c>
      <c r="G16" s="101" t="s">
        <v>856</v>
      </c>
      <c r="H16" s="95" t="str">
        <f>Tablica11237569[[#This Row],[Godište]]&amp;""&amp;Tablica11237569[[#This Row],[Spol]]</f>
        <v>2003Ž</v>
      </c>
      <c r="I16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7" spans="1:12" hidden="1" x14ac:dyDescent="0.2">
      <c r="A17" s="128">
        <v>13</v>
      </c>
      <c r="B17" s="101" t="s">
        <v>156</v>
      </c>
      <c r="C17" s="105">
        <v>2002</v>
      </c>
      <c r="D17" s="105" t="s">
        <v>6</v>
      </c>
      <c r="E17" s="102" t="s">
        <v>26</v>
      </c>
      <c r="F17" s="101" t="s">
        <v>601</v>
      </c>
      <c r="G17" s="101" t="s">
        <v>818</v>
      </c>
      <c r="H17" s="95" t="str">
        <f>Tablica11237569[[#This Row],[Godište]]&amp;""&amp;Tablica11237569[[#This Row],[Spol]]</f>
        <v>2002Ž</v>
      </c>
      <c r="I17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18" spans="1:12" hidden="1" x14ac:dyDescent="0.2">
      <c r="A18" s="128">
        <v>14</v>
      </c>
      <c r="B18" s="111" t="s">
        <v>162</v>
      </c>
      <c r="C18" s="181" t="s">
        <v>270</v>
      </c>
      <c r="D18" s="181" t="s">
        <v>6</v>
      </c>
      <c r="E18" s="110" t="s">
        <v>23</v>
      </c>
      <c r="F18" s="111" t="s">
        <v>68</v>
      </c>
      <c r="G18" s="111" t="s">
        <v>846</v>
      </c>
      <c r="H18" s="95" t="str">
        <f>Tablica11237569[[#This Row],[Godište]]&amp;""&amp;Tablica11237569[[#This Row],[Spol]]</f>
        <v>2001Ž</v>
      </c>
      <c r="I18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A2</v>
      </c>
    </row>
    <row r="19" spans="1:12" hidden="1" x14ac:dyDescent="0.2">
      <c r="A19" s="128">
        <v>15</v>
      </c>
      <c r="B19" s="101" t="s">
        <v>112</v>
      </c>
      <c r="C19" s="105">
        <v>2006</v>
      </c>
      <c r="D19" s="105" t="s">
        <v>6</v>
      </c>
      <c r="E19" s="102" t="s">
        <v>52</v>
      </c>
      <c r="F19" s="101" t="s">
        <v>367</v>
      </c>
      <c r="G19" s="101" t="s">
        <v>858</v>
      </c>
      <c r="H19" s="95" t="str">
        <f>Tablica11237569[[#This Row],[Godište]]&amp;""&amp;Tablica11237569[[#This Row],[Spol]]</f>
        <v>2006Ž</v>
      </c>
      <c r="I19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20" spans="1:12" hidden="1" x14ac:dyDescent="0.2">
      <c r="A20" s="128">
        <v>16</v>
      </c>
      <c r="B20" s="101" t="s">
        <v>569</v>
      </c>
      <c r="C20" s="105">
        <v>2006</v>
      </c>
      <c r="D20" s="105" t="s">
        <v>6</v>
      </c>
      <c r="E20" s="102" t="s">
        <v>26</v>
      </c>
      <c r="F20" s="101" t="s">
        <v>619</v>
      </c>
      <c r="G20" s="101" t="s">
        <v>853</v>
      </c>
      <c r="H20" s="95" t="str">
        <f>Tablica11237569[[#This Row],[Godište]]&amp;""&amp;Tablica11237569[[#This Row],[Spol]]</f>
        <v>2006Ž</v>
      </c>
      <c r="I20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21" spans="1:12" hidden="1" x14ac:dyDescent="0.2">
      <c r="A21" s="128">
        <v>17</v>
      </c>
      <c r="B21" s="101" t="s">
        <v>114</v>
      </c>
      <c r="C21" s="105">
        <v>2006</v>
      </c>
      <c r="D21" s="105" t="s">
        <v>6</v>
      </c>
      <c r="E21" s="102" t="s">
        <v>52</v>
      </c>
      <c r="F21" s="101" t="s">
        <v>334</v>
      </c>
      <c r="G21" s="101" t="s">
        <v>848</v>
      </c>
      <c r="H21" s="157" t="str">
        <f>Tablica11237569[[#This Row],[Godište]]&amp;""&amp;Tablica11237569[[#This Row],[Spol]]</f>
        <v>2006Ž</v>
      </c>
      <c r="I21" s="157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  <c r="J21" s="157"/>
      <c r="K21" s="157"/>
      <c r="L21" s="157"/>
    </row>
    <row r="22" spans="1:12" hidden="1" x14ac:dyDescent="0.2">
      <c r="A22" s="128">
        <v>18</v>
      </c>
      <c r="B22" s="101" t="s">
        <v>115</v>
      </c>
      <c r="C22" s="105">
        <v>2006</v>
      </c>
      <c r="D22" s="105" t="s">
        <v>6</v>
      </c>
      <c r="E22" s="102" t="s">
        <v>52</v>
      </c>
      <c r="F22" s="101" t="s">
        <v>367</v>
      </c>
      <c r="G22" s="101" t="s">
        <v>854</v>
      </c>
      <c r="H22" s="95" t="str">
        <f>Tablica11237569[[#This Row],[Godište]]&amp;""&amp;Tablica11237569[[#This Row],[Spol]]</f>
        <v>2006Ž</v>
      </c>
      <c r="I22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23" spans="1:12" x14ac:dyDescent="0.2">
      <c r="A23" s="128">
        <v>19</v>
      </c>
      <c r="B23" s="101" t="s">
        <v>106</v>
      </c>
      <c r="C23" s="105">
        <v>2007</v>
      </c>
      <c r="D23" s="105" t="s">
        <v>6</v>
      </c>
      <c r="E23" s="110" t="s">
        <v>52</v>
      </c>
      <c r="F23" s="111" t="s">
        <v>158</v>
      </c>
      <c r="G23" s="111" t="s">
        <v>849</v>
      </c>
      <c r="H23" s="95" t="str">
        <f>Tablica11237569[[#This Row],[Godište]]&amp;""&amp;Tablica11237569[[#This Row],[Spol]]</f>
        <v>2007Ž</v>
      </c>
      <c r="I23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24" spans="1:12" hidden="1" x14ac:dyDescent="0.2">
      <c r="A24" s="128">
        <v>20</v>
      </c>
      <c r="B24" s="101" t="s">
        <v>552</v>
      </c>
      <c r="C24" s="105" t="s">
        <v>202</v>
      </c>
      <c r="D24" s="105" t="s">
        <v>6</v>
      </c>
      <c r="E24" s="110" t="s">
        <v>24</v>
      </c>
      <c r="F24" s="111" t="s">
        <v>554</v>
      </c>
      <c r="G24" s="111" t="s">
        <v>850</v>
      </c>
      <c r="H24" s="95" t="str">
        <f>Tablica11237569[[#This Row],[Godište]]&amp;""&amp;Tablica11237569[[#This Row],[Spol]]</f>
        <v>2006Ž</v>
      </c>
      <c r="I24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25" spans="1:12" x14ac:dyDescent="0.2">
      <c r="A25" s="128">
        <v>21</v>
      </c>
      <c r="B25" s="101" t="s">
        <v>107</v>
      </c>
      <c r="C25" s="105">
        <v>2008</v>
      </c>
      <c r="D25" s="105" t="s">
        <v>6</v>
      </c>
      <c r="E25" s="110" t="s">
        <v>52</v>
      </c>
      <c r="F25" s="111" t="s">
        <v>100</v>
      </c>
      <c r="G25" s="111" t="s">
        <v>852</v>
      </c>
      <c r="H25" s="95" t="str">
        <f>Tablica11237569[[#This Row],[Godište]]&amp;""&amp;Tablica11237569[[#This Row],[Spol]]</f>
        <v>2008Ž</v>
      </c>
      <c r="I25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26" spans="1:12" x14ac:dyDescent="0.2">
      <c r="A26" s="128">
        <v>22</v>
      </c>
      <c r="B26" s="101" t="s">
        <v>149</v>
      </c>
      <c r="C26" s="105">
        <v>2007</v>
      </c>
      <c r="D26" s="105" t="s">
        <v>6</v>
      </c>
      <c r="E26" s="110" t="s">
        <v>24</v>
      </c>
      <c r="F26" s="111" t="s">
        <v>499</v>
      </c>
      <c r="G26" s="111" t="s">
        <v>851</v>
      </c>
      <c r="H26" s="95" t="str">
        <f>Tablica11237569[[#This Row],[Godište]]&amp;""&amp;Tablica11237569[[#This Row],[Spol]]</f>
        <v>2007Ž</v>
      </c>
      <c r="I26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27" spans="1:12" hidden="1" x14ac:dyDescent="0.2">
      <c r="A27" s="128">
        <v>23</v>
      </c>
      <c r="B27" s="101" t="s">
        <v>105</v>
      </c>
      <c r="C27" s="105">
        <v>2006</v>
      </c>
      <c r="D27" s="105" t="s">
        <v>6</v>
      </c>
      <c r="E27" s="110" t="s">
        <v>52</v>
      </c>
      <c r="F27" s="111" t="s">
        <v>98</v>
      </c>
      <c r="G27" s="111" t="s">
        <v>847</v>
      </c>
      <c r="H27" s="95" t="str">
        <f>Tablica11237569[[#This Row],[Godište]]&amp;""&amp;Tablica11237569[[#This Row],[Spol]]</f>
        <v>2006Ž</v>
      </c>
      <c r="I27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D2</v>
      </c>
    </row>
    <row r="28" spans="1:12" x14ac:dyDescent="0.2">
      <c r="A28" s="128">
        <v>24</v>
      </c>
      <c r="B28" s="101" t="s">
        <v>108</v>
      </c>
      <c r="C28" s="105">
        <v>2008</v>
      </c>
      <c r="D28" s="105" t="s">
        <v>6</v>
      </c>
      <c r="E28" s="102" t="s">
        <v>52</v>
      </c>
      <c r="F28" s="101" t="s">
        <v>356</v>
      </c>
      <c r="G28" s="101" t="s">
        <v>630</v>
      </c>
      <c r="H28" s="95" t="str">
        <f>Tablica11237569[[#This Row],[Godište]]&amp;""&amp;Tablica11237569[[#This Row],[Spol]]</f>
        <v>2008Ž</v>
      </c>
      <c r="I28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E2</v>
      </c>
    </row>
    <row r="29" spans="1:12" hidden="1" x14ac:dyDescent="0.2">
      <c r="A29" s="128">
        <v>25</v>
      </c>
      <c r="B29" s="101" t="s">
        <v>109</v>
      </c>
      <c r="C29" s="105">
        <v>2002</v>
      </c>
      <c r="D29" s="105" t="s">
        <v>6</v>
      </c>
      <c r="E29" s="102" t="s">
        <v>52</v>
      </c>
      <c r="F29" s="101" t="s">
        <v>360</v>
      </c>
      <c r="G29" s="101" t="s">
        <v>630</v>
      </c>
      <c r="H29" s="95" t="str">
        <f>Tablica11237569[[#This Row],[Godište]]&amp;""&amp;Tablica11237569[[#This Row],[Spol]]</f>
        <v>2002Ž</v>
      </c>
      <c r="I29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30" spans="1:12" hidden="1" x14ac:dyDescent="0.2">
      <c r="A30" s="128">
        <v>26</v>
      </c>
      <c r="B30" s="101" t="s">
        <v>147</v>
      </c>
      <c r="C30" s="105">
        <v>2002</v>
      </c>
      <c r="D30" s="105" t="s">
        <v>6</v>
      </c>
      <c r="E30" s="102" t="s">
        <v>24</v>
      </c>
      <c r="F30" s="101" t="s">
        <v>621</v>
      </c>
      <c r="G30" s="101" t="s">
        <v>630</v>
      </c>
      <c r="H30" s="95" t="str">
        <f>Tablica11237569[[#This Row],[Godište]]&amp;""&amp;Tablica11237569[[#This Row],[Spol]]</f>
        <v>2002Ž</v>
      </c>
      <c r="I30" s="95" t="str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B2</v>
      </c>
    </row>
    <row r="31" spans="1:12" hidden="1" x14ac:dyDescent="0.2">
      <c r="A31" s="128">
        <v>27</v>
      </c>
      <c r="B31" s="101"/>
      <c r="C31" s="105"/>
      <c r="D31" s="105"/>
      <c r="E31" s="102"/>
      <c r="F31" s="101"/>
      <c r="G31" s="101"/>
      <c r="H31" s="95" t="str">
        <f>Tablica11237569[[#This Row],[Godište]]&amp;""&amp;Tablica11237569[[#This Row],[Spol]]</f>
        <v/>
      </c>
      <c r="I31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2" spans="1:12" hidden="1" x14ac:dyDescent="0.2">
      <c r="A32" s="128">
        <v>28</v>
      </c>
      <c r="B32" s="101"/>
      <c r="C32" s="105"/>
      <c r="D32" s="105"/>
      <c r="E32" s="102"/>
      <c r="F32" s="101"/>
      <c r="G32" s="101"/>
      <c r="H32" s="95" t="str">
        <f>Tablica11237569[[#This Row],[Godište]]&amp;""&amp;Tablica11237569[[#This Row],[Spol]]</f>
        <v/>
      </c>
      <c r="I32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3" spans="1:9" hidden="1" x14ac:dyDescent="0.2">
      <c r="A33" s="128">
        <v>29</v>
      </c>
      <c r="B33" s="101"/>
      <c r="C33" s="105"/>
      <c r="D33" s="105"/>
      <c r="E33" s="102"/>
      <c r="F33" s="101"/>
      <c r="G33" s="101"/>
      <c r="H33" s="95" t="str">
        <f>Tablica11237569[[#This Row],[Godište]]&amp;""&amp;Tablica11237569[[#This Row],[Spol]]</f>
        <v/>
      </c>
      <c r="I33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4" spans="1:9" hidden="1" x14ac:dyDescent="0.2">
      <c r="A34" s="128">
        <v>30</v>
      </c>
      <c r="B34" s="101"/>
      <c r="C34" s="105"/>
      <c r="D34" s="105"/>
      <c r="E34" s="102"/>
      <c r="F34" s="101"/>
      <c r="G34" s="101"/>
      <c r="H34" s="95" t="str">
        <f>Tablica11237569[[#This Row],[Godište]]&amp;""&amp;Tablica11237569[[#This Row],[Spol]]</f>
        <v/>
      </c>
      <c r="I34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5" spans="1:9" hidden="1" x14ac:dyDescent="0.2">
      <c r="A35" s="128">
        <v>31</v>
      </c>
      <c r="B35" s="101"/>
      <c r="C35" s="105"/>
      <c r="D35" s="105"/>
      <c r="E35" s="102"/>
      <c r="F35" s="101"/>
      <c r="G35" s="101"/>
      <c r="H35" s="95" t="str">
        <f>Tablica11237569[[#This Row],[Godište]]&amp;""&amp;Tablica11237569[[#This Row],[Spol]]</f>
        <v/>
      </c>
      <c r="I35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6" spans="1:9" hidden="1" x14ac:dyDescent="0.2">
      <c r="A36" s="128">
        <v>32</v>
      </c>
      <c r="B36" s="101"/>
      <c r="C36" s="105"/>
      <c r="D36" s="105"/>
      <c r="E36" s="102"/>
      <c r="F36" s="101"/>
      <c r="G36" s="101"/>
      <c r="H36" s="95" t="str">
        <f>Tablica11237569[[#This Row],[Godište]]&amp;""&amp;Tablica11237569[[#This Row],[Spol]]</f>
        <v/>
      </c>
      <c r="I36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7" spans="1:9" hidden="1" x14ac:dyDescent="0.2">
      <c r="A37" s="128">
        <v>33</v>
      </c>
      <c r="B37" s="101"/>
      <c r="C37" s="105"/>
      <c r="D37" s="105"/>
      <c r="E37" s="102"/>
      <c r="F37" s="101"/>
      <c r="G37" s="101"/>
      <c r="H37" s="95" t="str">
        <f>Tablica11237569[[#This Row],[Godište]]&amp;""&amp;Tablica11237569[[#This Row],[Spol]]</f>
        <v/>
      </c>
      <c r="I37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8" spans="1:9" hidden="1" x14ac:dyDescent="0.2">
      <c r="A38" s="128">
        <v>34</v>
      </c>
      <c r="B38" s="101"/>
      <c r="C38" s="105"/>
      <c r="D38" s="105"/>
      <c r="E38" s="102"/>
      <c r="F38" s="101"/>
      <c r="G38" s="101"/>
      <c r="H38" s="95" t="str">
        <f>Tablica11237569[[#This Row],[Godište]]&amp;""&amp;Tablica11237569[[#This Row],[Spol]]</f>
        <v/>
      </c>
      <c r="I38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  <row r="39" spans="1:9" hidden="1" x14ac:dyDescent="0.2">
      <c r="A39" s="128">
        <v>35</v>
      </c>
      <c r="B39" s="101"/>
      <c r="C39" s="105"/>
      <c r="D39" s="105"/>
      <c r="E39" s="102"/>
      <c r="F39" s="101"/>
      <c r="G39" s="101"/>
      <c r="H39" s="95" t="str">
        <f>Tablica11237569[[#This Row],[Godište]]&amp;""&amp;Tablica11237569[[#This Row],[Spol]]</f>
        <v/>
      </c>
      <c r="I39" s="95">
        <f>IF(Tablica11237569[[#This Row],[401]]="1998M","A1",IF(Tablica11237569[[#This Row],[401]]="1997M","A1",IF(Tablica11237569[[#This Row],[401]]="1996M","A1",IF(Tablica11237569[[#This Row],[401]]="1999M","A1",IF(Tablica11237569[[#This Row],[401]]="2000M","B1",IF(Tablica11237569[[#This Row],[401]]="2001M","B1",IF(Tablica11237569[[#This Row],[401]]="2002M","C1",IF(Tablica11237569[[#This Row],[401]]="2003M","C1",IF(Tablica11237569[[#This Row],[401]]="2004M","D1",IF(Tablica11237569[[#This Row],[401]]="2005M","D1",IF(Tablica11237569[[#This Row],[401]]="2006M","E1",IF(Tablica11237569[[#This Row],[401]]="2007M","E1",IF(Tablica11237569[[#This Row],[401]]="2008M","E1",IF(Tablica11237569[[#This Row],[401]]="2009M","E1",IF(Tablica11237569[[#This Row],[401]]="1997Ž","A2",IF(Tablica11237569[[#This Row],[401]]="1998Ž","A2",IF(Tablica11237569[[#This Row],[401]]="1999Ž","A2",IF(Tablica11237569[[#This Row],[401]]="2000Ž","A2",IF(Tablica11237569[[#This Row],[401]]="2001Ž","A2",IF(Tablica11237569[[#This Row],[401]]="2002Ž","B2",IF(Tablica11237569[[#This Row],[401]]="2003Ž","B2",IF(Tablica11237569[[#This Row],[401]]="2004Ž","C2",IF(Tablica11237569[[#This Row],[401]]="2005Ž","C2",IF(Tablica11237569[[#This Row],[401]]="2006Ž","D2",IF(Tablica11237569[[#This Row],[401]]="2007Ž","E2",IF(Tablica11237569[[#This Row],[401]]="2008Ž","E2",IF(Tablica11237569[[#This Row],[401]]="2009Ž","E2",IF(Tablica11237569[[#This Row],[401]]="2010Ž","E2",))))))))))))))))))))))))))))</f>
        <v>0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B30" sqref="B30:E34"/>
    </sheetView>
  </sheetViews>
  <sheetFormatPr defaultRowHeight="12" x14ac:dyDescent="0.2"/>
  <cols>
    <col min="1" max="1" width="9.140625" style="127"/>
    <col min="2" max="2" width="19.28515625" style="95" bestFit="1" customWidth="1"/>
    <col min="3" max="3" width="10.140625" style="95" customWidth="1"/>
    <col min="4" max="5" width="7" style="95" customWidth="1"/>
    <col min="6" max="6" width="15.5703125" style="95" customWidth="1"/>
    <col min="7" max="7" width="11.85546875" style="95" customWidth="1"/>
    <col min="8" max="8" width="9.140625" style="95" hidden="1" customWidth="1"/>
    <col min="9" max="9" width="9.140625" style="95" customWidth="1"/>
    <col min="10" max="12" width="9.140625" style="95" hidden="1" customWidth="1"/>
    <col min="13" max="16384" width="9.140625" style="95"/>
  </cols>
  <sheetData>
    <row r="1" spans="1:12" ht="15.75" customHeight="1" x14ac:dyDescent="0.2">
      <c r="B1" s="148" t="s">
        <v>246</v>
      </c>
      <c r="C1" s="148"/>
      <c r="D1" s="148"/>
      <c r="E1" s="148"/>
      <c r="F1" s="148"/>
      <c r="G1" s="148"/>
    </row>
    <row r="2" spans="1:12" ht="15.75" customHeight="1" x14ac:dyDescent="0.2">
      <c r="B2" s="149" t="s">
        <v>239</v>
      </c>
      <c r="C2" s="149"/>
      <c r="D2" s="149"/>
      <c r="E2" s="149"/>
      <c r="F2" s="149"/>
      <c r="G2" s="149"/>
    </row>
    <row r="4" spans="1:12" x14ac:dyDescent="0.2">
      <c r="B4" s="96" t="s">
        <v>53</v>
      </c>
      <c r="C4" s="96" t="s">
        <v>54</v>
      </c>
      <c r="D4" s="96" t="s">
        <v>55</v>
      </c>
      <c r="E4" s="96" t="s">
        <v>56</v>
      </c>
      <c r="F4" s="97" t="s">
        <v>194</v>
      </c>
      <c r="G4" s="97" t="s">
        <v>195</v>
      </c>
      <c r="H4" s="95" t="s">
        <v>57</v>
      </c>
      <c r="I4" s="95" t="s">
        <v>58</v>
      </c>
      <c r="J4" s="95" t="s">
        <v>59</v>
      </c>
      <c r="K4" s="95" t="s">
        <v>60</v>
      </c>
      <c r="L4" s="95" t="s">
        <v>61</v>
      </c>
    </row>
    <row r="5" spans="1:12" ht="12.75" hidden="1" x14ac:dyDescent="0.2">
      <c r="A5" s="128">
        <v>1</v>
      </c>
      <c r="B5" s="89" t="s">
        <v>71</v>
      </c>
      <c r="C5" s="90">
        <v>1999</v>
      </c>
      <c r="D5" s="90" t="s">
        <v>7</v>
      </c>
      <c r="E5" s="80" t="s">
        <v>25</v>
      </c>
      <c r="F5" s="75" t="s">
        <v>253</v>
      </c>
      <c r="G5" s="78" t="s">
        <v>914</v>
      </c>
      <c r="H5" s="95" t="str">
        <f>Tablica1123756910[[#This Row],[Godište]]&amp;""&amp;Tablica1123756910[[#This Row],[Spol]]</f>
        <v>1999M</v>
      </c>
      <c r="I5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6" spans="1:12" ht="12.75" hidden="1" x14ac:dyDescent="0.2">
      <c r="A6" s="128">
        <v>2</v>
      </c>
      <c r="B6" s="89" t="s">
        <v>572</v>
      </c>
      <c r="C6" s="90">
        <v>2002</v>
      </c>
      <c r="D6" s="90" t="s">
        <v>7</v>
      </c>
      <c r="E6" s="80" t="s">
        <v>52</v>
      </c>
      <c r="F6" s="75" t="s">
        <v>338</v>
      </c>
      <c r="G6" s="78" t="s">
        <v>916</v>
      </c>
      <c r="H6" s="95" t="str">
        <f>Tablica1123756910[[#This Row],[Godište]]&amp;""&amp;Tablica1123756910[[#This Row],[Spol]]</f>
        <v>2002M</v>
      </c>
      <c r="I6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7" spans="1:12" ht="13.5" hidden="1" thickBot="1" x14ac:dyDescent="0.25">
      <c r="A7" s="128">
        <v>3</v>
      </c>
      <c r="B7" s="199" t="s">
        <v>573</v>
      </c>
      <c r="C7" s="200">
        <v>2001</v>
      </c>
      <c r="D7" s="200" t="s">
        <v>7</v>
      </c>
      <c r="E7" s="201" t="s">
        <v>52</v>
      </c>
      <c r="F7" s="202" t="s">
        <v>339</v>
      </c>
      <c r="G7" s="199" t="s">
        <v>915</v>
      </c>
      <c r="H7" s="113" t="str">
        <f>Tablica1123756910[[#This Row],[Godište]]&amp;""&amp;Tablica1123756910[[#This Row],[Spol]]</f>
        <v>2001M</v>
      </c>
      <c r="I7" s="113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  <c r="J7" s="113"/>
      <c r="K7" s="113"/>
      <c r="L7" s="113"/>
    </row>
    <row r="8" spans="1:12" ht="12.75" hidden="1" x14ac:dyDescent="0.2">
      <c r="A8" s="128">
        <v>4</v>
      </c>
      <c r="B8" s="88" t="s">
        <v>576</v>
      </c>
      <c r="C8" s="90">
        <v>2002</v>
      </c>
      <c r="D8" s="90" t="s">
        <v>7</v>
      </c>
      <c r="E8" s="80" t="s">
        <v>52</v>
      </c>
      <c r="F8" s="75" t="s">
        <v>340</v>
      </c>
      <c r="G8" s="78" t="s">
        <v>917</v>
      </c>
      <c r="H8" s="95" t="str">
        <f>Tablica1123756910[[#This Row],[Godište]]&amp;""&amp;Tablica1123756910[[#This Row],[Spol]]</f>
        <v>2002M</v>
      </c>
      <c r="I8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9" spans="1:12" ht="12.75" hidden="1" x14ac:dyDescent="0.2">
      <c r="A9" s="128">
        <v>5</v>
      </c>
      <c r="B9" s="75" t="s">
        <v>278</v>
      </c>
      <c r="C9" s="79" t="s">
        <v>262</v>
      </c>
      <c r="D9" s="79" t="s">
        <v>7</v>
      </c>
      <c r="E9" s="80" t="s">
        <v>226</v>
      </c>
      <c r="F9" s="75" t="s">
        <v>623</v>
      </c>
      <c r="G9" s="78" t="s">
        <v>910</v>
      </c>
      <c r="H9" s="95" t="str">
        <f>Tablica1123756910[[#This Row],[Godište]]&amp;""&amp;Tablica1123756910[[#This Row],[Spol]]</f>
        <v>2002M</v>
      </c>
      <c r="I9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10" spans="1:12" ht="12.75" hidden="1" x14ac:dyDescent="0.2">
      <c r="A10" s="128">
        <v>6</v>
      </c>
      <c r="B10" s="88" t="s">
        <v>274</v>
      </c>
      <c r="C10" s="90" t="s">
        <v>273</v>
      </c>
      <c r="D10" s="90" t="s">
        <v>7</v>
      </c>
      <c r="E10" s="80" t="s">
        <v>226</v>
      </c>
      <c r="F10" s="75" t="s">
        <v>624</v>
      </c>
      <c r="G10" s="78" t="s">
        <v>905</v>
      </c>
      <c r="H10" s="95" t="str">
        <f>Tablica1123756910[[#This Row],[Godište]]&amp;""&amp;Tablica1123756910[[#This Row],[Spol]]</f>
        <v>2003M</v>
      </c>
      <c r="I10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11" spans="1:12" ht="12.75" hidden="1" x14ac:dyDescent="0.2">
      <c r="A11" s="128">
        <v>7</v>
      </c>
      <c r="B11" s="88" t="s">
        <v>124</v>
      </c>
      <c r="C11" s="90">
        <v>2004</v>
      </c>
      <c r="D11" s="90" t="s">
        <v>7</v>
      </c>
      <c r="E11" s="80" t="s">
        <v>24</v>
      </c>
      <c r="F11" s="75" t="s">
        <v>484</v>
      </c>
      <c r="G11" s="78" t="s">
        <v>904</v>
      </c>
      <c r="H11" s="95" t="str">
        <f>Tablica1123756910[[#This Row],[Godište]]&amp;""&amp;Tablica1123756910[[#This Row],[Spol]]</f>
        <v>2004M</v>
      </c>
      <c r="I11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12" spans="1:12" ht="12.75" hidden="1" x14ac:dyDescent="0.2">
      <c r="A12" s="128">
        <v>8</v>
      </c>
      <c r="B12" s="88" t="s">
        <v>154</v>
      </c>
      <c r="C12" s="90">
        <v>2000</v>
      </c>
      <c r="D12" s="90" t="s">
        <v>7</v>
      </c>
      <c r="E12" s="80" t="s">
        <v>26</v>
      </c>
      <c r="F12" s="75" t="s">
        <v>560</v>
      </c>
      <c r="G12" s="78" t="s">
        <v>912</v>
      </c>
      <c r="H12" s="95" t="str">
        <f>Tablica1123756910[[#This Row],[Godište]]&amp;""&amp;Tablica1123756910[[#This Row],[Spol]]</f>
        <v>2000M</v>
      </c>
      <c r="I12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13" spans="1:12" ht="12.75" hidden="1" x14ac:dyDescent="0.2">
      <c r="A13" s="128">
        <v>9</v>
      </c>
      <c r="B13" s="88" t="s">
        <v>72</v>
      </c>
      <c r="C13" s="90">
        <v>2001</v>
      </c>
      <c r="D13" s="90" t="s">
        <v>7</v>
      </c>
      <c r="E13" s="80" t="s">
        <v>25</v>
      </c>
      <c r="F13" s="75" t="s">
        <v>255</v>
      </c>
      <c r="G13" s="78" t="s">
        <v>913</v>
      </c>
      <c r="H13" s="95" t="str">
        <f>Tablica1123756910[[#This Row],[Godište]]&amp;""&amp;Tablica1123756910[[#This Row],[Spol]]</f>
        <v>2001M</v>
      </c>
      <c r="I13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14" spans="1:12" ht="12.75" hidden="1" x14ac:dyDescent="0.2">
      <c r="A14" s="128">
        <v>10</v>
      </c>
      <c r="B14" s="75" t="s">
        <v>579</v>
      </c>
      <c r="C14" s="79">
        <v>2002</v>
      </c>
      <c r="D14" s="79" t="s">
        <v>7</v>
      </c>
      <c r="E14" s="80" t="s">
        <v>52</v>
      </c>
      <c r="F14" s="75" t="s">
        <v>341</v>
      </c>
      <c r="G14" s="78" t="s">
        <v>907</v>
      </c>
      <c r="H14" s="95" t="str">
        <f>Tablica1123756910[[#This Row],[Godište]]&amp;""&amp;Tablica1123756910[[#This Row],[Spol]]</f>
        <v>2002M</v>
      </c>
      <c r="I14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15" spans="1:12" ht="12.75" hidden="1" x14ac:dyDescent="0.2">
      <c r="A15" s="128">
        <v>11</v>
      </c>
      <c r="B15" s="88" t="s">
        <v>170</v>
      </c>
      <c r="C15" s="90" t="s">
        <v>381</v>
      </c>
      <c r="D15" s="90" t="s">
        <v>7</v>
      </c>
      <c r="E15" s="80" t="s">
        <v>23</v>
      </c>
      <c r="F15" s="75" t="s">
        <v>384</v>
      </c>
      <c r="G15" s="78" t="s">
        <v>918</v>
      </c>
      <c r="H15" s="95" t="str">
        <f>Tablica1123756910[[#This Row],[Godište]]&amp;""&amp;Tablica1123756910[[#This Row],[Spol]]</f>
        <v>1999M</v>
      </c>
      <c r="I15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16" spans="1:12" ht="12.75" hidden="1" x14ac:dyDescent="0.2">
      <c r="A16" s="128">
        <v>12</v>
      </c>
      <c r="B16" s="75" t="s">
        <v>136</v>
      </c>
      <c r="C16" s="79">
        <v>2003</v>
      </c>
      <c r="D16" s="79" t="s">
        <v>7</v>
      </c>
      <c r="E16" s="80" t="s">
        <v>24</v>
      </c>
      <c r="F16" s="75" t="s">
        <v>502</v>
      </c>
      <c r="G16" s="78" t="s">
        <v>908</v>
      </c>
      <c r="H16" s="95" t="str">
        <f>Tablica1123756910[[#This Row],[Godište]]&amp;""&amp;Tablica1123756910[[#This Row],[Spol]]</f>
        <v>2003M</v>
      </c>
      <c r="I16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17" spans="1:9" ht="12.75" hidden="1" x14ac:dyDescent="0.2">
      <c r="A17" s="128">
        <v>13</v>
      </c>
      <c r="B17" s="88" t="s">
        <v>123</v>
      </c>
      <c r="C17" s="90">
        <v>2004</v>
      </c>
      <c r="D17" s="90" t="s">
        <v>7</v>
      </c>
      <c r="E17" s="80" t="s">
        <v>24</v>
      </c>
      <c r="F17" s="75" t="s">
        <v>482</v>
      </c>
      <c r="G17" s="78" t="s">
        <v>909</v>
      </c>
      <c r="H17" s="95" t="str">
        <f>Tablica1123756910[[#This Row],[Godište]]&amp;""&amp;Tablica1123756910[[#This Row],[Spol]]</f>
        <v>2004M</v>
      </c>
      <c r="I17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18" spans="1:9" ht="12.75" hidden="1" x14ac:dyDescent="0.2">
      <c r="A18" s="128">
        <v>14</v>
      </c>
      <c r="B18" s="88" t="s">
        <v>174</v>
      </c>
      <c r="C18" s="90" t="s">
        <v>270</v>
      </c>
      <c r="D18" s="90" t="s">
        <v>7</v>
      </c>
      <c r="E18" s="91" t="s">
        <v>23</v>
      </c>
      <c r="F18" s="88" t="s">
        <v>403</v>
      </c>
      <c r="G18" s="89" t="s">
        <v>911</v>
      </c>
      <c r="H18" s="95" t="str">
        <f>Tablica1123756910[[#This Row],[Godište]]&amp;""&amp;Tablica1123756910[[#This Row],[Spol]]</f>
        <v>2001M</v>
      </c>
      <c r="I18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19" spans="1:9" ht="12.75" hidden="1" x14ac:dyDescent="0.2">
      <c r="A19" s="128">
        <v>15</v>
      </c>
      <c r="B19" s="75" t="s">
        <v>169</v>
      </c>
      <c r="C19" s="79" t="s">
        <v>377</v>
      </c>
      <c r="D19" s="79" t="s">
        <v>7</v>
      </c>
      <c r="E19" s="80" t="s">
        <v>23</v>
      </c>
      <c r="F19" s="75" t="s">
        <v>380</v>
      </c>
      <c r="G19" s="78" t="s">
        <v>898</v>
      </c>
      <c r="H19" s="95" t="str">
        <f>Tablica1123756910[[#This Row],[Godište]]&amp;""&amp;Tablica1123756910[[#This Row],[Spol]]</f>
        <v>1998M</v>
      </c>
      <c r="I19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20" spans="1:9" ht="12.75" hidden="1" x14ac:dyDescent="0.2">
      <c r="A20" s="128">
        <v>16</v>
      </c>
      <c r="B20" s="88" t="s">
        <v>89</v>
      </c>
      <c r="C20" s="90">
        <v>2005</v>
      </c>
      <c r="D20" s="90" t="s">
        <v>7</v>
      </c>
      <c r="E20" s="80" t="s">
        <v>52</v>
      </c>
      <c r="F20" s="75" t="s">
        <v>344</v>
      </c>
      <c r="G20" s="78" t="s">
        <v>890</v>
      </c>
      <c r="H20" s="95" t="str">
        <f>Tablica1123756910[[#This Row],[Godište]]&amp;""&amp;Tablica1123756910[[#This Row],[Spol]]</f>
        <v>2005M</v>
      </c>
      <c r="I20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21" spans="1:9" ht="12.75" hidden="1" x14ac:dyDescent="0.2">
      <c r="A21" s="128">
        <v>17</v>
      </c>
      <c r="B21" s="88" t="s">
        <v>583</v>
      </c>
      <c r="C21" s="90">
        <v>2003</v>
      </c>
      <c r="D21" s="90" t="s">
        <v>7</v>
      </c>
      <c r="E21" s="80" t="s">
        <v>52</v>
      </c>
      <c r="F21" s="75" t="s">
        <v>342</v>
      </c>
      <c r="G21" s="78" t="s">
        <v>889</v>
      </c>
      <c r="H21" s="95" t="str">
        <f>Tablica1123756910[[#This Row],[Godište]]&amp;""&amp;Tablica1123756910[[#This Row],[Spol]]</f>
        <v>2003M</v>
      </c>
      <c r="I21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22" spans="1:9" ht="12.75" hidden="1" x14ac:dyDescent="0.2">
      <c r="A22" s="128">
        <v>18</v>
      </c>
      <c r="B22" s="88" t="s">
        <v>155</v>
      </c>
      <c r="C22" s="90">
        <v>2005</v>
      </c>
      <c r="D22" s="90" t="s">
        <v>7</v>
      </c>
      <c r="E22" s="80" t="s">
        <v>26</v>
      </c>
      <c r="F22" s="75" t="s">
        <v>555</v>
      </c>
      <c r="G22" s="78" t="s">
        <v>906</v>
      </c>
      <c r="H22" s="95" t="str">
        <f>Tablica1123756910[[#This Row],[Godište]]&amp;""&amp;Tablica1123756910[[#This Row],[Spol]]</f>
        <v>2005M</v>
      </c>
      <c r="I22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23" spans="1:9" ht="12.75" hidden="1" x14ac:dyDescent="0.2">
      <c r="A23" s="128">
        <v>19</v>
      </c>
      <c r="B23" s="88" t="s">
        <v>172</v>
      </c>
      <c r="C23" s="90" t="s">
        <v>265</v>
      </c>
      <c r="D23" s="90" t="s">
        <v>7</v>
      </c>
      <c r="E23" s="80" t="s">
        <v>23</v>
      </c>
      <c r="F23" s="75" t="s">
        <v>394</v>
      </c>
      <c r="G23" s="78" t="s">
        <v>894</v>
      </c>
      <c r="H23" s="95" t="str">
        <f>Tablica1123756910[[#This Row],[Godište]]&amp;""&amp;Tablica1123756910[[#This Row],[Spol]]</f>
        <v>2000M</v>
      </c>
      <c r="I23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24" spans="1:9" ht="12.75" hidden="1" x14ac:dyDescent="0.2">
      <c r="A24" s="128">
        <v>20</v>
      </c>
      <c r="B24" s="88" t="s">
        <v>176</v>
      </c>
      <c r="C24" s="90" t="s">
        <v>262</v>
      </c>
      <c r="D24" s="90" t="s">
        <v>7</v>
      </c>
      <c r="E24" s="80" t="s">
        <v>23</v>
      </c>
      <c r="F24" s="75" t="s">
        <v>407</v>
      </c>
      <c r="G24" s="78" t="s">
        <v>891</v>
      </c>
      <c r="H24" s="95" t="str">
        <f>Tablica1123756910[[#This Row],[Godište]]&amp;""&amp;Tablica1123756910[[#This Row],[Spol]]</f>
        <v>2002M</v>
      </c>
      <c r="I24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25" spans="1:9" ht="12.75" hidden="1" x14ac:dyDescent="0.2">
      <c r="A25" s="128">
        <v>21</v>
      </c>
      <c r="B25" s="75" t="s">
        <v>173</v>
      </c>
      <c r="C25" s="79" t="s">
        <v>265</v>
      </c>
      <c r="D25" s="79" t="s">
        <v>7</v>
      </c>
      <c r="E25" s="80" t="s">
        <v>23</v>
      </c>
      <c r="F25" s="75" t="s">
        <v>400</v>
      </c>
      <c r="G25" s="78" t="s">
        <v>886</v>
      </c>
      <c r="H25" s="95" t="str">
        <f>Tablica1123756910[[#This Row],[Godište]]&amp;""&amp;Tablica1123756910[[#This Row],[Spol]]</f>
        <v>2000M</v>
      </c>
      <c r="I25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26" spans="1:9" ht="12.75" hidden="1" x14ac:dyDescent="0.2">
      <c r="A26" s="128">
        <v>22</v>
      </c>
      <c r="B26" s="88" t="s">
        <v>179</v>
      </c>
      <c r="C26" s="90" t="s">
        <v>191</v>
      </c>
      <c r="D26" s="90" t="s">
        <v>7</v>
      </c>
      <c r="E26" s="80" t="s">
        <v>23</v>
      </c>
      <c r="F26" s="75" t="s">
        <v>425</v>
      </c>
      <c r="G26" s="78" t="s">
        <v>895</v>
      </c>
      <c r="H26" s="95" t="str">
        <f>Tablica1123756910[[#This Row],[Godište]]&amp;""&amp;Tablica1123756910[[#This Row],[Spol]]</f>
        <v>2005M</v>
      </c>
      <c r="I26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27" spans="1:9" ht="12.75" hidden="1" x14ac:dyDescent="0.2">
      <c r="A27" s="128">
        <v>23</v>
      </c>
      <c r="B27" s="88" t="s">
        <v>395</v>
      </c>
      <c r="C27" s="90" t="s">
        <v>265</v>
      </c>
      <c r="D27" s="90" t="s">
        <v>7</v>
      </c>
      <c r="E27" s="80" t="s">
        <v>23</v>
      </c>
      <c r="F27" s="75" t="s">
        <v>398</v>
      </c>
      <c r="G27" s="78" t="s">
        <v>892</v>
      </c>
      <c r="H27" s="95" t="str">
        <f>Tablica1123756910[[#This Row],[Godište]]&amp;""&amp;Tablica1123756910[[#This Row],[Spol]]</f>
        <v>2000M</v>
      </c>
      <c r="I27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28" spans="1:9" ht="12.75" hidden="1" x14ac:dyDescent="0.2">
      <c r="A28" s="128">
        <v>24</v>
      </c>
      <c r="B28" s="75" t="s">
        <v>275</v>
      </c>
      <c r="C28" s="79" t="s">
        <v>273</v>
      </c>
      <c r="D28" s="79" t="s">
        <v>7</v>
      </c>
      <c r="E28" s="80" t="s">
        <v>226</v>
      </c>
      <c r="F28" s="75" t="s">
        <v>625</v>
      </c>
      <c r="G28" s="78" t="s">
        <v>893</v>
      </c>
      <c r="H28" s="95" t="str">
        <f>Tablica1123756910[[#This Row],[Godište]]&amp;""&amp;Tablica1123756910[[#This Row],[Spol]]</f>
        <v>2003M</v>
      </c>
      <c r="I28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29" spans="1:9" ht="12.75" hidden="1" x14ac:dyDescent="0.2">
      <c r="A29" s="128">
        <v>25</v>
      </c>
      <c r="B29" s="88" t="s">
        <v>281</v>
      </c>
      <c r="C29" s="90">
        <v>2003</v>
      </c>
      <c r="D29" s="90" t="s">
        <v>7</v>
      </c>
      <c r="E29" s="80" t="s">
        <v>52</v>
      </c>
      <c r="F29" s="75" t="s">
        <v>343</v>
      </c>
      <c r="G29" s="78" t="s">
        <v>885</v>
      </c>
      <c r="H29" s="95" t="str">
        <f>Tablica1123756910[[#This Row],[Godište]]&amp;""&amp;Tablica1123756910[[#This Row],[Spol]]</f>
        <v>2003M</v>
      </c>
      <c r="I29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30" spans="1:9" ht="12.75" x14ac:dyDescent="0.2">
      <c r="A30" s="128">
        <v>26</v>
      </c>
      <c r="B30" s="88" t="s">
        <v>126</v>
      </c>
      <c r="C30" s="90">
        <v>2006</v>
      </c>
      <c r="D30" s="90" t="s">
        <v>7</v>
      </c>
      <c r="E30" s="80" t="s">
        <v>24</v>
      </c>
      <c r="F30" s="75" t="s">
        <v>488</v>
      </c>
      <c r="G30" s="78" t="s">
        <v>899</v>
      </c>
      <c r="H30" s="95" t="str">
        <f>Tablica1123756910[[#This Row],[Godište]]&amp;""&amp;Tablica1123756910[[#This Row],[Spol]]</f>
        <v>2006M</v>
      </c>
      <c r="I30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31" spans="1:9" ht="12.75" hidden="1" x14ac:dyDescent="0.2">
      <c r="A31" s="128">
        <v>27</v>
      </c>
      <c r="B31" s="75" t="s">
        <v>86</v>
      </c>
      <c r="C31" s="79">
        <v>2001</v>
      </c>
      <c r="D31" s="79" t="s">
        <v>7</v>
      </c>
      <c r="E31" s="80" t="s">
        <v>52</v>
      </c>
      <c r="F31" s="75" t="s">
        <v>336</v>
      </c>
      <c r="G31" s="78" t="s">
        <v>900</v>
      </c>
      <c r="H31" s="95" t="str">
        <f>Tablica1123756910[[#This Row],[Godište]]&amp;""&amp;Tablica1123756910[[#This Row],[Spol]]</f>
        <v>2001M</v>
      </c>
      <c r="I31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32" spans="1:9" ht="12.75" x14ac:dyDescent="0.2">
      <c r="A32" s="128">
        <v>28</v>
      </c>
      <c r="B32" s="88" t="s">
        <v>93</v>
      </c>
      <c r="C32" s="90">
        <v>2006</v>
      </c>
      <c r="D32" s="90" t="s">
        <v>7</v>
      </c>
      <c r="E32" s="91" t="s">
        <v>52</v>
      </c>
      <c r="F32" s="88" t="s">
        <v>345</v>
      </c>
      <c r="G32" s="89" t="s">
        <v>887</v>
      </c>
      <c r="H32" s="95" t="str">
        <f>Tablica1123756910[[#This Row],[Godište]]&amp;""&amp;Tablica1123756910[[#This Row],[Spol]]</f>
        <v>2006M</v>
      </c>
      <c r="I32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33" spans="1:12" ht="12.75" hidden="1" x14ac:dyDescent="0.2">
      <c r="A33" s="128">
        <v>29</v>
      </c>
      <c r="B33" s="88" t="s">
        <v>385</v>
      </c>
      <c r="C33" s="90" t="s">
        <v>381</v>
      </c>
      <c r="D33" s="90" t="s">
        <v>7</v>
      </c>
      <c r="E33" s="80" t="s">
        <v>23</v>
      </c>
      <c r="F33" s="75" t="s">
        <v>388</v>
      </c>
      <c r="G33" s="78" t="s">
        <v>884</v>
      </c>
      <c r="H33" s="95" t="str">
        <f>Tablica1123756910[[#This Row],[Godište]]&amp;""&amp;Tablica1123756910[[#This Row],[Spol]]</f>
        <v>1999M</v>
      </c>
      <c r="I33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A1</v>
      </c>
    </row>
    <row r="34" spans="1:12" ht="12.75" x14ac:dyDescent="0.2">
      <c r="A34" s="128">
        <v>30</v>
      </c>
      <c r="B34" s="88" t="s">
        <v>183</v>
      </c>
      <c r="C34" s="90" t="s">
        <v>202</v>
      </c>
      <c r="D34" s="90" t="s">
        <v>7</v>
      </c>
      <c r="E34" s="80" t="s">
        <v>23</v>
      </c>
      <c r="F34" s="75" t="s">
        <v>439</v>
      </c>
      <c r="G34" s="78" t="s">
        <v>876</v>
      </c>
      <c r="H34" s="157" t="str">
        <f>Tablica1123756910[[#This Row],[Godište]]&amp;""&amp;Tablica1123756910[[#This Row],[Spol]]</f>
        <v>2006M</v>
      </c>
      <c r="I34" s="157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  <c r="J34" s="157"/>
      <c r="K34" s="157"/>
      <c r="L34" s="157"/>
    </row>
    <row r="35" spans="1:12" ht="12.75" hidden="1" x14ac:dyDescent="0.2">
      <c r="A35" s="128">
        <v>31</v>
      </c>
      <c r="B35" s="88" t="s">
        <v>85</v>
      </c>
      <c r="C35" s="90">
        <v>2000</v>
      </c>
      <c r="D35" s="90" t="s">
        <v>7</v>
      </c>
      <c r="E35" s="80" t="s">
        <v>52</v>
      </c>
      <c r="F35" s="75" t="s">
        <v>337</v>
      </c>
      <c r="G35" s="78" t="s">
        <v>896</v>
      </c>
      <c r="H35" s="95" t="str">
        <f>Tablica1123756910[[#This Row],[Godište]]&amp;""&amp;Tablica1123756910[[#This Row],[Spol]]</f>
        <v>2000M</v>
      </c>
      <c r="I35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36" spans="1:12" ht="12.75" hidden="1" x14ac:dyDescent="0.2">
      <c r="A36" s="128">
        <v>32</v>
      </c>
      <c r="B36" s="88" t="s">
        <v>558</v>
      </c>
      <c r="C36" s="90">
        <v>2005</v>
      </c>
      <c r="D36" s="90" t="s">
        <v>7</v>
      </c>
      <c r="E36" s="80" t="s">
        <v>26</v>
      </c>
      <c r="F36" s="75" t="s">
        <v>68</v>
      </c>
      <c r="G36" s="78" t="s">
        <v>881</v>
      </c>
      <c r="H36" s="95" t="str">
        <f>Tablica1123756910[[#This Row],[Godište]]&amp;""&amp;Tablica1123756910[[#This Row],[Spol]]</f>
        <v>2005M</v>
      </c>
      <c r="I36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37" spans="1:12" ht="12.75" hidden="1" x14ac:dyDescent="0.2">
      <c r="A37" s="128">
        <v>33</v>
      </c>
      <c r="B37" s="75" t="s">
        <v>510</v>
      </c>
      <c r="C37" s="79" t="s">
        <v>191</v>
      </c>
      <c r="D37" s="79" t="s">
        <v>7</v>
      </c>
      <c r="E37" s="80" t="s">
        <v>24</v>
      </c>
      <c r="F37" s="75" t="s">
        <v>512</v>
      </c>
      <c r="G37" s="78" t="s">
        <v>897</v>
      </c>
      <c r="H37" s="95" t="str">
        <f>Tablica1123756910[[#This Row],[Godište]]&amp;""&amp;Tablica1123756910[[#This Row],[Spol]]</f>
        <v>2005M</v>
      </c>
      <c r="I37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38" spans="1:12" ht="12.75" hidden="1" x14ac:dyDescent="0.2">
      <c r="A38" s="128">
        <v>34</v>
      </c>
      <c r="B38" s="88" t="s">
        <v>429</v>
      </c>
      <c r="C38" s="90" t="s">
        <v>191</v>
      </c>
      <c r="D38" s="90" t="s">
        <v>7</v>
      </c>
      <c r="E38" s="91" t="s">
        <v>23</v>
      </c>
      <c r="F38" s="88" t="s">
        <v>431</v>
      </c>
      <c r="G38" s="89" t="s">
        <v>877</v>
      </c>
      <c r="H38" s="95" t="str">
        <f>Tablica1123756910[[#This Row],[Godište]]&amp;""&amp;Tablica1123756910[[#This Row],[Spol]]</f>
        <v>2005M</v>
      </c>
      <c r="I38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39" spans="1:12" ht="12.75" hidden="1" x14ac:dyDescent="0.2">
      <c r="A39" s="128">
        <v>35</v>
      </c>
      <c r="B39" s="88" t="s">
        <v>186</v>
      </c>
      <c r="C39" s="90" t="s">
        <v>191</v>
      </c>
      <c r="D39" s="90" t="s">
        <v>7</v>
      </c>
      <c r="E39" s="80" t="s">
        <v>24</v>
      </c>
      <c r="F39" s="75" t="s">
        <v>528</v>
      </c>
      <c r="G39" s="78" t="s">
        <v>888</v>
      </c>
      <c r="H39" s="95" t="str">
        <f>Tablica1123756910[[#This Row],[Godište]]&amp;""&amp;Tablica1123756910[[#This Row],[Spol]]</f>
        <v>2005M</v>
      </c>
      <c r="I39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40" spans="1:12" ht="12.75" hidden="1" x14ac:dyDescent="0.2">
      <c r="A40" s="128">
        <v>36</v>
      </c>
      <c r="B40" s="88" t="s">
        <v>78</v>
      </c>
      <c r="C40" s="90">
        <v>2005</v>
      </c>
      <c r="D40" s="90" t="s">
        <v>7</v>
      </c>
      <c r="E40" s="91" t="s">
        <v>25</v>
      </c>
      <c r="F40" s="75" t="s">
        <v>68</v>
      </c>
      <c r="G40" s="78" t="s">
        <v>878</v>
      </c>
      <c r="H40" s="95" t="str">
        <f>Tablica1123756910[[#This Row],[Godište]]&amp;""&amp;Tablica1123756910[[#This Row],[Spol]]</f>
        <v>2005M</v>
      </c>
      <c r="I40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41" spans="1:12" ht="12.75" x14ac:dyDescent="0.2">
      <c r="A41" s="128">
        <v>37</v>
      </c>
      <c r="B41" s="88" t="s">
        <v>81</v>
      </c>
      <c r="C41" s="90">
        <v>2007</v>
      </c>
      <c r="D41" s="90" t="s">
        <v>7</v>
      </c>
      <c r="E41" s="80" t="s">
        <v>52</v>
      </c>
      <c r="F41" s="75" t="s">
        <v>346</v>
      </c>
      <c r="G41" s="78" t="s">
        <v>882</v>
      </c>
      <c r="H41" s="95" t="str">
        <f>Tablica1123756910[[#This Row],[Godište]]&amp;""&amp;Tablica1123756910[[#This Row],[Spol]]</f>
        <v>2007M</v>
      </c>
      <c r="I41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42" spans="1:12" ht="12.75" hidden="1" x14ac:dyDescent="0.2">
      <c r="A42" s="128">
        <v>38</v>
      </c>
      <c r="B42" s="88" t="s">
        <v>127</v>
      </c>
      <c r="C42" s="90">
        <v>2005</v>
      </c>
      <c r="D42" s="90" t="s">
        <v>7</v>
      </c>
      <c r="E42" s="80" t="s">
        <v>24</v>
      </c>
      <c r="F42" s="75" t="s">
        <v>337</v>
      </c>
      <c r="G42" s="78" t="s">
        <v>901</v>
      </c>
      <c r="H42" s="95" t="str">
        <f>Tablica1123756910[[#This Row],[Godište]]&amp;""&amp;Tablica1123756910[[#This Row],[Spol]]</f>
        <v>2005M</v>
      </c>
      <c r="I42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43" spans="1:12" ht="12.75" hidden="1" x14ac:dyDescent="0.2">
      <c r="A43" s="128">
        <v>39</v>
      </c>
      <c r="B43" s="75" t="s">
        <v>73</v>
      </c>
      <c r="C43" s="79">
        <v>2001</v>
      </c>
      <c r="D43" s="79" t="s">
        <v>7</v>
      </c>
      <c r="E43" s="80" t="s">
        <v>25</v>
      </c>
      <c r="F43" s="75" t="s">
        <v>68</v>
      </c>
      <c r="G43" s="78" t="s">
        <v>880</v>
      </c>
      <c r="H43" s="95" t="str">
        <f>Tablica1123756910[[#This Row],[Godište]]&amp;""&amp;Tablica1123756910[[#This Row],[Spol]]</f>
        <v>2001M</v>
      </c>
      <c r="I43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44" spans="1:12" ht="12.75" hidden="1" x14ac:dyDescent="0.2">
      <c r="A44" s="128">
        <v>40</v>
      </c>
      <c r="B44" s="88" t="s">
        <v>180</v>
      </c>
      <c r="C44" s="90" t="s">
        <v>191</v>
      </c>
      <c r="D44" s="90" t="s">
        <v>7</v>
      </c>
      <c r="E44" s="80" t="s">
        <v>23</v>
      </c>
      <c r="F44" s="75" t="s">
        <v>427</v>
      </c>
      <c r="G44" s="78" t="s">
        <v>883</v>
      </c>
      <c r="H44" s="95" t="str">
        <f>Tablica1123756910[[#This Row],[Godište]]&amp;""&amp;Tablica1123756910[[#This Row],[Spol]]</f>
        <v>2005M</v>
      </c>
      <c r="I44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45" spans="1:12" ht="12.75" x14ac:dyDescent="0.2">
      <c r="A45" s="128">
        <v>41</v>
      </c>
      <c r="B45" s="88" t="s">
        <v>561</v>
      </c>
      <c r="C45" s="90">
        <v>2006</v>
      </c>
      <c r="D45" s="90" t="s">
        <v>7</v>
      </c>
      <c r="E45" s="80" t="s">
        <v>26</v>
      </c>
      <c r="F45" s="75" t="s">
        <v>68</v>
      </c>
      <c r="G45" s="78" t="s">
        <v>874</v>
      </c>
      <c r="H45" s="95" t="str">
        <f>Tablica1123756910[[#This Row],[Godište]]&amp;""&amp;Tablica1123756910[[#This Row],[Spol]]</f>
        <v>2006M</v>
      </c>
      <c r="I45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46" spans="1:12" ht="12.75" x14ac:dyDescent="0.2">
      <c r="A46" s="128">
        <v>42</v>
      </c>
      <c r="B46" s="88" t="s">
        <v>79</v>
      </c>
      <c r="C46" s="90">
        <v>2006</v>
      </c>
      <c r="D46" s="90" t="s">
        <v>7</v>
      </c>
      <c r="E46" s="91" t="s">
        <v>25</v>
      </c>
      <c r="F46" s="88" t="s">
        <v>68</v>
      </c>
      <c r="G46" s="89" t="s">
        <v>879</v>
      </c>
      <c r="H46" s="95" t="str">
        <f>Tablica1123756910[[#This Row],[Godište]]&amp;""&amp;Tablica1123756910[[#This Row],[Spol]]</f>
        <v>2006M</v>
      </c>
      <c r="I46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47" spans="1:12" ht="12.75" hidden="1" x14ac:dyDescent="0.2">
      <c r="A47" s="128">
        <v>43</v>
      </c>
      <c r="B47" s="88" t="s">
        <v>564</v>
      </c>
      <c r="C47" s="90">
        <v>2005</v>
      </c>
      <c r="D47" s="90" t="s">
        <v>7</v>
      </c>
      <c r="E47" s="80" t="s">
        <v>26</v>
      </c>
      <c r="F47" s="75" t="s">
        <v>68</v>
      </c>
      <c r="G47" s="78" t="s">
        <v>875</v>
      </c>
      <c r="H47" s="95" t="str">
        <f>Tablica1123756910[[#This Row],[Godište]]&amp;""&amp;Tablica1123756910[[#This Row],[Spol]]</f>
        <v>2005M</v>
      </c>
      <c r="I47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D1</v>
      </c>
    </row>
    <row r="48" spans="1:12" ht="12.75" hidden="1" x14ac:dyDescent="0.2">
      <c r="A48" s="128">
        <v>44</v>
      </c>
      <c r="B48" s="88" t="s">
        <v>410</v>
      </c>
      <c r="C48" s="90" t="s">
        <v>262</v>
      </c>
      <c r="D48" s="90" t="s">
        <v>7</v>
      </c>
      <c r="E48" s="80" t="s">
        <v>23</v>
      </c>
      <c r="F48" s="75" t="s">
        <v>412</v>
      </c>
      <c r="G48" s="78" t="s">
        <v>630</v>
      </c>
      <c r="H48" s="95" t="str">
        <f>Tablica1123756910[[#This Row],[Godište]]&amp;""&amp;Tablica1123756910[[#This Row],[Spol]]</f>
        <v>2002M</v>
      </c>
      <c r="I48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49" spans="1:9" ht="12.75" x14ac:dyDescent="0.2">
      <c r="A49" s="128">
        <v>45</v>
      </c>
      <c r="B49" s="88" t="s">
        <v>182</v>
      </c>
      <c r="C49" s="90" t="s">
        <v>202</v>
      </c>
      <c r="D49" s="90" t="s">
        <v>7</v>
      </c>
      <c r="E49" s="80" t="s">
        <v>23</v>
      </c>
      <c r="F49" s="75" t="s">
        <v>436</v>
      </c>
      <c r="G49" s="78" t="s">
        <v>630</v>
      </c>
      <c r="H49" s="95" t="str">
        <f>Tablica1123756910[[#This Row],[Godište]]&amp;""&amp;Tablica1123756910[[#This Row],[Spol]]</f>
        <v>2006M</v>
      </c>
      <c r="I49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E1</v>
      </c>
    </row>
    <row r="50" spans="1:9" ht="12.75" hidden="1" x14ac:dyDescent="0.2">
      <c r="A50" s="128">
        <v>46</v>
      </c>
      <c r="B50" s="88" t="s">
        <v>171</v>
      </c>
      <c r="C50" s="90" t="s">
        <v>265</v>
      </c>
      <c r="D50" s="90" t="s">
        <v>7</v>
      </c>
      <c r="E50" s="80" t="s">
        <v>23</v>
      </c>
      <c r="F50" s="75" t="s">
        <v>392</v>
      </c>
      <c r="G50" s="78" t="s">
        <v>630</v>
      </c>
      <c r="H50" s="95" t="str">
        <f>Tablica1123756910[[#This Row],[Godište]]&amp;""&amp;Tablica1123756910[[#This Row],[Spol]]</f>
        <v>2000M</v>
      </c>
      <c r="I50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B1</v>
      </c>
    </row>
    <row r="51" spans="1:9" ht="12.75" hidden="1" x14ac:dyDescent="0.2">
      <c r="A51" s="128">
        <v>47</v>
      </c>
      <c r="B51" s="88" t="s">
        <v>516</v>
      </c>
      <c r="C51" s="90" t="s">
        <v>273</v>
      </c>
      <c r="D51" s="90" t="s">
        <v>7</v>
      </c>
      <c r="E51" s="91" t="s">
        <v>24</v>
      </c>
      <c r="F51" s="88" t="s">
        <v>518</v>
      </c>
      <c r="G51" s="89" t="s">
        <v>630</v>
      </c>
      <c r="H51" s="95" t="str">
        <f>Tablica1123756910[[#This Row],[Godište]]&amp;""&amp;Tablica1123756910[[#This Row],[Spol]]</f>
        <v>2003M</v>
      </c>
      <c r="I51" s="95" t="str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C1</v>
      </c>
    </row>
    <row r="52" spans="1:9" hidden="1" x14ac:dyDescent="0.2">
      <c r="A52" s="128">
        <v>48</v>
      </c>
      <c r="B52" s="101"/>
      <c r="C52" s="101"/>
      <c r="D52" s="101"/>
      <c r="E52" s="102"/>
      <c r="F52" s="101"/>
      <c r="G52" s="101"/>
      <c r="H52" s="95" t="str">
        <f>Tablica1123756910[[#This Row],[Godište]]&amp;""&amp;Tablica1123756910[[#This Row],[Spol]]</f>
        <v/>
      </c>
      <c r="I52" s="95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0</v>
      </c>
    </row>
    <row r="53" spans="1:9" hidden="1" x14ac:dyDescent="0.2">
      <c r="A53" s="128">
        <v>49</v>
      </c>
      <c r="B53" s="101"/>
      <c r="C53" s="101"/>
      <c r="D53" s="101"/>
      <c r="E53" s="102"/>
      <c r="F53" s="101"/>
      <c r="G53" s="101"/>
      <c r="H53" s="95" t="str">
        <f>Tablica1123756910[[#This Row],[Godište]]&amp;""&amp;Tablica1123756910[[#This Row],[Spol]]</f>
        <v/>
      </c>
      <c r="I53" s="95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0</v>
      </c>
    </row>
    <row r="54" spans="1:9" hidden="1" x14ac:dyDescent="0.2">
      <c r="A54" s="128">
        <v>50</v>
      </c>
      <c r="B54" s="101"/>
      <c r="C54" s="101"/>
      <c r="D54" s="101"/>
      <c r="E54" s="102"/>
      <c r="F54" s="101"/>
      <c r="G54" s="101"/>
      <c r="H54" s="95" t="str">
        <f>Tablica1123756910[[#This Row],[Godište]]&amp;""&amp;Tablica1123756910[[#This Row],[Spol]]</f>
        <v/>
      </c>
      <c r="I54" s="95">
        <f>IF(Tablica1123756910[[#This Row],[401]]="1998M","A1",IF(Tablica1123756910[[#This Row],[401]]="1997M","A1",IF(Tablica1123756910[[#This Row],[401]]="1996M","A1",IF(Tablica1123756910[[#This Row],[401]]="1999M","A1",IF(Tablica1123756910[[#This Row],[401]]="2000M","B1",IF(Tablica1123756910[[#This Row],[401]]="2001M","B1",IF(Tablica1123756910[[#This Row],[401]]="2002M","C1",IF(Tablica1123756910[[#This Row],[401]]="2003M","C1",IF(Tablica1123756910[[#This Row],[401]]="2004M","D1",IF(Tablica1123756910[[#This Row],[401]]="2005M","D1",IF(Tablica1123756910[[#This Row],[401]]="2006M","E1",IF(Tablica1123756910[[#This Row],[401]]="2007M","E1",IF(Tablica1123756910[[#This Row],[401]]="2008M","E1",IF(Tablica1123756910[[#This Row],[401]]="2009M","E1",IF(Tablica1123756910[[#This Row],[401]]="1997Ž","A2",IF(Tablica1123756910[[#This Row],[401]]="1998Ž","A2",IF(Tablica1123756910[[#This Row],[401]]="1999Ž","A2",IF(Tablica1123756910[[#This Row],[401]]="2000Ž","A2",IF(Tablica1123756910[[#This Row],[401]]="2001Ž","A2",IF(Tablica1123756910[[#This Row],[401]]="2002Ž","B2",IF(Tablica1123756910[[#This Row],[401]]="2003Ž","B2",IF(Tablica1123756910[[#This Row],[401]]="2004Ž","C2",IF(Tablica1123756910[[#This Row],[401]]="2005Ž","C2",IF(Tablica1123756910[[#This Row],[401]]="2006Ž","D2",IF(Tablica1123756910[[#This Row],[401]]="2007Ž","E2",IF(Tablica1123756910[[#This Row],[401]]="2008Ž","E2",IF(Tablica1123756910[[#This Row],[401]]="2009Ž","E2",IF(Tablica1123756910[[#This Row],[401]]="2010Ž","E2",))))))))))))))))))))))))))))</f>
        <v>0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List1!$A$15:$A$20</xm:f>
          </x14:formula1>
          <xm:sqref>B1:G1</xm:sqref>
        </x14:dataValidation>
        <x14:dataValidation type="list" allowBlank="1" showInputMessage="1" showErrorMessage="1">
          <x14:formula1>
            <xm:f>List1!$A$1:$A$12</xm:f>
          </x14:formula1>
          <xm:sqref>B2:G2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B23" sqref="B23:G29"/>
    </sheetView>
  </sheetViews>
  <sheetFormatPr defaultRowHeight="12" x14ac:dyDescent="0.2"/>
  <cols>
    <col min="1" max="1" width="9.140625" style="127"/>
    <col min="2" max="2" width="19.28515625" style="95" bestFit="1" customWidth="1"/>
    <col min="3" max="3" width="10.140625" style="95" customWidth="1"/>
    <col min="4" max="5" width="7" style="95" customWidth="1"/>
    <col min="6" max="6" width="15.5703125" style="95" customWidth="1"/>
    <col min="7" max="7" width="11.85546875" style="95" customWidth="1"/>
    <col min="8" max="8" width="9.140625" style="95" hidden="1" customWidth="1"/>
    <col min="9" max="9" width="9.140625" style="95" customWidth="1"/>
    <col min="10" max="12" width="9.140625" style="95" hidden="1" customWidth="1"/>
    <col min="13" max="16384" width="9.140625" style="95"/>
  </cols>
  <sheetData>
    <row r="1" spans="1:12" ht="15.75" customHeight="1" x14ac:dyDescent="0.2">
      <c r="B1" s="148" t="s">
        <v>247</v>
      </c>
      <c r="C1" s="148"/>
      <c r="D1" s="148"/>
      <c r="E1" s="148"/>
      <c r="F1" s="148"/>
      <c r="G1" s="148"/>
    </row>
    <row r="2" spans="1:12" ht="15.75" customHeight="1" x14ac:dyDescent="0.2">
      <c r="B2" s="149" t="s">
        <v>228</v>
      </c>
      <c r="C2" s="149"/>
      <c r="D2" s="149"/>
      <c r="E2" s="149"/>
      <c r="F2" s="149"/>
      <c r="G2" s="149"/>
    </row>
    <row r="4" spans="1:12" x14ac:dyDescent="0.2">
      <c r="B4" s="96" t="s">
        <v>53</v>
      </c>
      <c r="C4" s="96" t="s">
        <v>54</v>
      </c>
      <c r="D4" s="96" t="s">
        <v>55</v>
      </c>
      <c r="E4" s="96" t="s">
        <v>56</v>
      </c>
      <c r="F4" s="97" t="s">
        <v>194</v>
      </c>
      <c r="G4" s="97" t="s">
        <v>195</v>
      </c>
      <c r="H4" s="95" t="s">
        <v>57</v>
      </c>
      <c r="I4" s="95" t="s">
        <v>58</v>
      </c>
      <c r="J4" s="95" t="s">
        <v>59</v>
      </c>
      <c r="K4" s="95" t="s">
        <v>60</v>
      </c>
      <c r="L4" s="95" t="s">
        <v>61</v>
      </c>
    </row>
    <row r="5" spans="1:12" ht="12.75" hidden="1" x14ac:dyDescent="0.2">
      <c r="A5" s="128">
        <v>1</v>
      </c>
      <c r="B5" s="88" t="s">
        <v>629</v>
      </c>
      <c r="C5" s="90" t="s">
        <v>265</v>
      </c>
      <c r="D5" s="90" t="s">
        <v>6</v>
      </c>
      <c r="E5" s="80" t="s">
        <v>52</v>
      </c>
      <c r="F5" s="75" t="s">
        <v>949</v>
      </c>
      <c r="G5" s="78" t="s">
        <v>947</v>
      </c>
      <c r="H5" s="95" t="str">
        <f>Tablica112375691012[[#This Row],[Godište]]&amp;""&amp;Tablica112375691012[[#This Row],[Spol]]</f>
        <v>2000Ž</v>
      </c>
      <c r="I5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6" spans="1:12" ht="12.75" hidden="1" x14ac:dyDescent="0.2">
      <c r="A6" s="128">
        <v>2</v>
      </c>
      <c r="B6" s="88" t="s">
        <v>627</v>
      </c>
      <c r="C6" s="90">
        <v>2001</v>
      </c>
      <c r="D6" s="90" t="s">
        <v>6</v>
      </c>
      <c r="E6" s="80" t="s">
        <v>52</v>
      </c>
      <c r="F6" s="75" t="s">
        <v>372</v>
      </c>
      <c r="G6" s="78" t="s">
        <v>945</v>
      </c>
      <c r="H6" s="95" t="str">
        <f>Tablica112375691012[[#This Row],[Godište]]&amp;""&amp;Tablica112375691012[[#This Row],[Spol]]</f>
        <v>2001Ž</v>
      </c>
      <c r="I6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7" spans="1:12" ht="13.5" hidden="1" thickBot="1" x14ac:dyDescent="0.25">
      <c r="A7" s="128">
        <v>3</v>
      </c>
      <c r="B7" s="88" t="s">
        <v>157</v>
      </c>
      <c r="C7" s="90">
        <v>2002</v>
      </c>
      <c r="D7" s="90" t="s">
        <v>6</v>
      </c>
      <c r="E7" s="80" t="s">
        <v>26</v>
      </c>
      <c r="F7" s="75" t="s">
        <v>567</v>
      </c>
      <c r="G7" s="78" t="s">
        <v>946</v>
      </c>
      <c r="H7" s="113" t="str">
        <f>Tablica112375691012[[#This Row],[Godište]]&amp;""&amp;Tablica112375691012[[#This Row],[Spol]]</f>
        <v>2002Ž</v>
      </c>
      <c r="I7" s="113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  <c r="J7" s="113"/>
      <c r="K7" s="113"/>
      <c r="L7" s="113"/>
    </row>
    <row r="8" spans="1:12" ht="12.75" hidden="1" x14ac:dyDescent="0.2">
      <c r="A8" s="128">
        <v>4</v>
      </c>
      <c r="B8" s="88" t="s">
        <v>586</v>
      </c>
      <c r="C8" s="90">
        <v>2003</v>
      </c>
      <c r="D8" s="90" t="s">
        <v>6</v>
      </c>
      <c r="E8" s="80" t="s">
        <v>52</v>
      </c>
      <c r="F8" s="75" t="s">
        <v>370</v>
      </c>
      <c r="G8" s="78" t="s">
        <v>944</v>
      </c>
      <c r="H8" s="95" t="str">
        <f>Tablica112375691012[[#This Row],[Godište]]&amp;""&amp;Tablica112375691012[[#This Row],[Spol]]</f>
        <v>2003Ž</v>
      </c>
      <c r="I8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9" spans="1:12" ht="12.75" hidden="1" x14ac:dyDescent="0.2">
      <c r="A9" s="128">
        <v>5</v>
      </c>
      <c r="B9" s="88" t="s">
        <v>152</v>
      </c>
      <c r="C9" s="90">
        <v>2001</v>
      </c>
      <c r="D9" s="90" t="s">
        <v>6</v>
      </c>
      <c r="E9" s="80" t="s">
        <v>24</v>
      </c>
      <c r="F9" s="75" t="s">
        <v>550</v>
      </c>
      <c r="G9" s="78" t="s">
        <v>940</v>
      </c>
      <c r="H9" s="95" t="str">
        <f>Tablica112375691012[[#This Row],[Godište]]&amp;""&amp;Tablica112375691012[[#This Row],[Spol]]</f>
        <v>2001Ž</v>
      </c>
      <c r="I9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10" spans="1:12" ht="12.75" hidden="1" x14ac:dyDescent="0.2">
      <c r="A10" s="128">
        <v>6</v>
      </c>
      <c r="B10" s="88" t="s">
        <v>144</v>
      </c>
      <c r="C10" s="90">
        <v>2004</v>
      </c>
      <c r="D10" s="90" t="s">
        <v>6</v>
      </c>
      <c r="E10" s="80" t="s">
        <v>24</v>
      </c>
      <c r="F10" s="75" t="s">
        <v>369</v>
      </c>
      <c r="G10" s="78" t="s">
        <v>939</v>
      </c>
      <c r="H10" s="95" t="str">
        <f>Tablica112375691012[[#This Row],[Godište]]&amp;""&amp;Tablica112375691012[[#This Row],[Spol]]</f>
        <v>2004Ž</v>
      </c>
      <c r="I10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1" spans="1:12" ht="12.75" hidden="1" x14ac:dyDescent="0.2">
      <c r="A11" s="128">
        <v>7</v>
      </c>
      <c r="B11" s="75" t="s">
        <v>141</v>
      </c>
      <c r="C11" s="79">
        <v>2005</v>
      </c>
      <c r="D11" s="79" t="s">
        <v>6</v>
      </c>
      <c r="E11" s="80" t="s">
        <v>24</v>
      </c>
      <c r="F11" s="75" t="s">
        <v>532</v>
      </c>
      <c r="G11" s="78" t="s">
        <v>942</v>
      </c>
      <c r="H11" s="95" t="str">
        <f>Tablica112375691012[[#This Row],[Godište]]&amp;""&amp;Tablica112375691012[[#This Row],[Spol]]</f>
        <v>2005Ž</v>
      </c>
      <c r="I11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2" spans="1:12" ht="12.75" hidden="1" x14ac:dyDescent="0.2">
      <c r="A12" s="128">
        <v>8</v>
      </c>
      <c r="B12" s="75" t="s">
        <v>140</v>
      </c>
      <c r="C12" s="79">
        <v>2005</v>
      </c>
      <c r="D12" s="79" t="s">
        <v>6</v>
      </c>
      <c r="E12" s="80" t="s">
        <v>24</v>
      </c>
      <c r="F12" s="75" t="s">
        <v>530</v>
      </c>
      <c r="G12" s="78" t="s">
        <v>941</v>
      </c>
      <c r="H12" s="95" t="str">
        <f>Tablica112375691012[[#This Row],[Godište]]&amp;""&amp;Tablica112375691012[[#This Row],[Spol]]</f>
        <v>2005Ž</v>
      </c>
      <c r="I12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3" spans="1:12" ht="12.75" hidden="1" x14ac:dyDescent="0.2">
      <c r="A13" s="128">
        <v>9</v>
      </c>
      <c r="B13" s="88" t="s">
        <v>110</v>
      </c>
      <c r="C13" s="90">
        <v>2003</v>
      </c>
      <c r="D13" s="90" t="s">
        <v>6</v>
      </c>
      <c r="E13" s="80" t="s">
        <v>52</v>
      </c>
      <c r="F13" s="75" t="s">
        <v>369</v>
      </c>
      <c r="G13" s="78" t="s">
        <v>938</v>
      </c>
      <c r="H13" s="95" t="str">
        <f>Tablica112375691012[[#This Row],[Godište]]&amp;""&amp;Tablica112375691012[[#This Row],[Spol]]</f>
        <v>2003Ž</v>
      </c>
      <c r="I13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14" spans="1:12" ht="12.75" hidden="1" x14ac:dyDescent="0.2">
      <c r="A14" s="128">
        <v>10</v>
      </c>
      <c r="B14" s="88" t="s">
        <v>168</v>
      </c>
      <c r="C14" s="90" t="s">
        <v>273</v>
      </c>
      <c r="D14" s="90" t="s">
        <v>6</v>
      </c>
      <c r="E14" s="80" t="s">
        <v>23</v>
      </c>
      <c r="F14" s="75" t="s">
        <v>456</v>
      </c>
      <c r="G14" s="78" t="s">
        <v>931</v>
      </c>
      <c r="H14" s="95" t="str">
        <f>Tablica112375691012[[#This Row],[Godište]]&amp;""&amp;Tablica112375691012[[#This Row],[Spol]]</f>
        <v>2003Ž</v>
      </c>
      <c r="I14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15" spans="1:12" ht="12.75" hidden="1" x14ac:dyDescent="0.2">
      <c r="A15" s="128">
        <v>11</v>
      </c>
      <c r="B15" s="88" t="s">
        <v>267</v>
      </c>
      <c r="C15" s="90" t="s">
        <v>191</v>
      </c>
      <c r="D15" s="90" t="s">
        <v>6</v>
      </c>
      <c r="E15" s="80" t="s">
        <v>226</v>
      </c>
      <c r="F15" s="75" t="s">
        <v>626</v>
      </c>
      <c r="G15" s="78" t="s">
        <v>935</v>
      </c>
      <c r="H15" s="95" t="str">
        <f>Tablica112375691012[[#This Row],[Godište]]&amp;""&amp;Tablica112375691012[[#This Row],[Spol]]</f>
        <v>2005Ž</v>
      </c>
      <c r="I15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6" spans="1:12" ht="12.75" hidden="1" x14ac:dyDescent="0.2">
      <c r="A16" s="128">
        <v>12</v>
      </c>
      <c r="B16" s="88" t="s">
        <v>146</v>
      </c>
      <c r="C16" s="90">
        <v>2006</v>
      </c>
      <c r="D16" s="90" t="s">
        <v>6</v>
      </c>
      <c r="E16" s="91" t="s">
        <v>24</v>
      </c>
      <c r="F16" s="88" t="s">
        <v>541</v>
      </c>
      <c r="G16" s="89" t="s">
        <v>936</v>
      </c>
      <c r="H16" s="95" t="str">
        <f>Tablica112375691012[[#This Row],[Godište]]&amp;""&amp;Tablica112375691012[[#This Row],[Spol]]</f>
        <v>2006Ž</v>
      </c>
      <c r="I16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D2</v>
      </c>
    </row>
    <row r="17" spans="1:12" ht="12.75" hidden="1" x14ac:dyDescent="0.2">
      <c r="A17" s="128">
        <v>13</v>
      </c>
      <c r="B17" s="88" t="s">
        <v>287</v>
      </c>
      <c r="C17" s="90">
        <v>2006</v>
      </c>
      <c r="D17" s="90" t="s">
        <v>6</v>
      </c>
      <c r="E17" s="80" t="s">
        <v>52</v>
      </c>
      <c r="F17" s="75" t="s">
        <v>375</v>
      </c>
      <c r="G17" s="78" t="s">
        <v>933</v>
      </c>
      <c r="H17" s="95" t="str">
        <f>Tablica112375691012[[#This Row],[Godište]]&amp;""&amp;Tablica112375691012[[#This Row],[Spol]]</f>
        <v>2006Ž</v>
      </c>
      <c r="I17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D2</v>
      </c>
    </row>
    <row r="18" spans="1:12" ht="12.75" hidden="1" x14ac:dyDescent="0.2">
      <c r="A18" s="128">
        <v>14</v>
      </c>
      <c r="B18" s="75" t="s">
        <v>111</v>
      </c>
      <c r="C18" s="79">
        <v>2004</v>
      </c>
      <c r="D18" s="79" t="s">
        <v>6</v>
      </c>
      <c r="E18" s="80" t="s">
        <v>52</v>
      </c>
      <c r="F18" s="75" t="s">
        <v>373</v>
      </c>
      <c r="G18" s="78" t="s">
        <v>934</v>
      </c>
      <c r="H18" s="95" t="str">
        <f>Tablica112375691012[[#This Row],[Godište]]&amp;""&amp;Tablica112375691012[[#This Row],[Spol]]</f>
        <v>2004Ž</v>
      </c>
      <c r="I18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19" spans="1:12" ht="12.75" hidden="1" x14ac:dyDescent="0.2">
      <c r="A19" s="128">
        <v>15</v>
      </c>
      <c r="B19" s="75" t="s">
        <v>153</v>
      </c>
      <c r="C19" s="79" t="s">
        <v>262</v>
      </c>
      <c r="D19" s="79" t="s">
        <v>6</v>
      </c>
      <c r="E19" s="80" t="s">
        <v>24</v>
      </c>
      <c r="F19" s="75" t="s">
        <v>337</v>
      </c>
      <c r="G19" s="78" t="s">
        <v>937</v>
      </c>
      <c r="H19" s="95" t="str">
        <f>Tablica112375691012[[#This Row],[Godište]]&amp;""&amp;Tablica112375691012[[#This Row],[Spol]]</f>
        <v>2002Ž</v>
      </c>
      <c r="I19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20" spans="1:12" ht="12.75" hidden="1" x14ac:dyDescent="0.2">
      <c r="A20" s="128">
        <v>16</v>
      </c>
      <c r="B20" s="88" t="s">
        <v>148</v>
      </c>
      <c r="C20" s="90">
        <v>2005</v>
      </c>
      <c r="D20" s="90" t="s">
        <v>6</v>
      </c>
      <c r="E20" s="80" t="s">
        <v>24</v>
      </c>
      <c r="F20" s="75" t="s">
        <v>545</v>
      </c>
      <c r="G20" s="78" t="s">
        <v>943</v>
      </c>
      <c r="H20" s="95" t="str">
        <f>Tablica112375691012[[#This Row],[Godište]]&amp;""&amp;Tablica112375691012[[#This Row],[Spol]]</f>
        <v>2005Ž</v>
      </c>
      <c r="I20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1" spans="1:12" ht="12.75" hidden="1" x14ac:dyDescent="0.2">
      <c r="A21" s="128">
        <v>17</v>
      </c>
      <c r="B21" s="75" t="s">
        <v>163</v>
      </c>
      <c r="C21" s="79" t="s">
        <v>270</v>
      </c>
      <c r="D21" s="79" t="s">
        <v>6</v>
      </c>
      <c r="E21" s="80" t="s">
        <v>23</v>
      </c>
      <c r="F21" s="75" t="s">
        <v>452</v>
      </c>
      <c r="G21" s="78" t="s">
        <v>932</v>
      </c>
      <c r="H21" s="95" t="str">
        <f>Tablica112375691012[[#This Row],[Godište]]&amp;""&amp;Tablica112375691012[[#This Row],[Spol]]</f>
        <v>2001Ž</v>
      </c>
      <c r="I21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A2</v>
      </c>
    </row>
    <row r="22" spans="1:12" ht="12.75" hidden="1" x14ac:dyDescent="0.2">
      <c r="A22" s="128">
        <v>18</v>
      </c>
      <c r="B22" s="75" t="s">
        <v>166</v>
      </c>
      <c r="C22" s="79" t="s">
        <v>191</v>
      </c>
      <c r="D22" s="79" t="s">
        <v>6</v>
      </c>
      <c r="E22" s="80" t="s">
        <v>23</v>
      </c>
      <c r="F22" s="75" t="s">
        <v>463</v>
      </c>
      <c r="G22" s="78" t="s">
        <v>929</v>
      </c>
      <c r="H22" s="95" t="str">
        <f>Tablica112375691012[[#This Row],[Godište]]&amp;""&amp;Tablica112375691012[[#This Row],[Spol]]</f>
        <v>2005Ž</v>
      </c>
      <c r="I22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3" spans="1:12" ht="12.75" x14ac:dyDescent="0.2">
      <c r="A23" s="128">
        <v>19</v>
      </c>
      <c r="B23" s="88" t="s">
        <v>164</v>
      </c>
      <c r="C23" s="90" t="s">
        <v>443</v>
      </c>
      <c r="D23" s="90" t="s">
        <v>6</v>
      </c>
      <c r="E23" s="80" t="s">
        <v>23</v>
      </c>
      <c r="F23" s="75" t="s">
        <v>472</v>
      </c>
      <c r="G23" s="78" t="s">
        <v>920</v>
      </c>
      <c r="H23" s="157" t="str">
        <f>Tablica112375691012[[#This Row],[Godište]]&amp;""&amp;Tablica112375691012[[#This Row],[Spol]]</f>
        <v>2007Ž</v>
      </c>
      <c r="I23" s="157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E2</v>
      </c>
      <c r="J23" s="157"/>
      <c r="K23" s="157"/>
      <c r="L23" s="157"/>
    </row>
    <row r="24" spans="1:12" ht="12.75" hidden="1" x14ac:dyDescent="0.2">
      <c r="A24" s="128">
        <v>20</v>
      </c>
      <c r="B24" s="88" t="s">
        <v>286</v>
      </c>
      <c r="C24" s="90">
        <v>2004</v>
      </c>
      <c r="D24" s="90" t="s">
        <v>6</v>
      </c>
      <c r="E24" s="91" t="s">
        <v>52</v>
      </c>
      <c r="F24" s="88" t="s">
        <v>374</v>
      </c>
      <c r="G24" s="89" t="s">
        <v>930</v>
      </c>
      <c r="H24" s="95" t="str">
        <f>Tablica112375691012[[#This Row],[Godište]]&amp;""&amp;Tablica112375691012[[#This Row],[Spol]]</f>
        <v>2004Ž</v>
      </c>
      <c r="I24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5" spans="1:12" ht="12.75" hidden="1" x14ac:dyDescent="0.2">
      <c r="A25" s="128">
        <v>21</v>
      </c>
      <c r="B25" s="88" t="s">
        <v>67</v>
      </c>
      <c r="C25" s="90">
        <v>2004</v>
      </c>
      <c r="D25" s="90" t="s">
        <v>6</v>
      </c>
      <c r="E25" s="80" t="s">
        <v>25</v>
      </c>
      <c r="F25" s="75" t="s">
        <v>68</v>
      </c>
      <c r="G25" s="78" t="s">
        <v>924</v>
      </c>
      <c r="H25" s="95" t="str">
        <f>Tablica112375691012[[#This Row],[Godište]]&amp;""&amp;Tablica112375691012[[#This Row],[Spol]]</f>
        <v>2004Ž</v>
      </c>
      <c r="I25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6" spans="1:12" ht="12.75" hidden="1" x14ac:dyDescent="0.2">
      <c r="A26" s="128">
        <v>22</v>
      </c>
      <c r="B26" s="88" t="s">
        <v>459</v>
      </c>
      <c r="C26" s="90" t="s">
        <v>190</v>
      </c>
      <c r="D26" s="90" t="s">
        <v>6</v>
      </c>
      <c r="E26" s="80" t="s">
        <v>23</v>
      </c>
      <c r="F26" s="75" t="s">
        <v>461</v>
      </c>
      <c r="G26" s="78" t="s">
        <v>923</v>
      </c>
      <c r="H26" s="95" t="str">
        <f>Tablica112375691012[[#This Row],[Godište]]&amp;""&amp;Tablica112375691012[[#This Row],[Spol]]</f>
        <v>2004Ž</v>
      </c>
      <c r="I26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7" spans="1:12" ht="12.75" hidden="1" x14ac:dyDescent="0.2">
      <c r="A27" s="128">
        <v>23</v>
      </c>
      <c r="B27" s="88" t="s">
        <v>167</v>
      </c>
      <c r="C27" s="90" t="s">
        <v>191</v>
      </c>
      <c r="D27" s="90" t="s">
        <v>6</v>
      </c>
      <c r="E27" s="80" t="s">
        <v>23</v>
      </c>
      <c r="F27" s="75" t="s">
        <v>465</v>
      </c>
      <c r="G27" s="78" t="s">
        <v>922</v>
      </c>
      <c r="H27" s="95" t="str">
        <f>Tablica112375691012[[#This Row],[Godište]]&amp;""&amp;Tablica112375691012[[#This Row],[Spol]]</f>
        <v>2005Ž</v>
      </c>
      <c r="I27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8" spans="1:12" ht="12.75" hidden="1" x14ac:dyDescent="0.2">
      <c r="A28" s="128">
        <v>24</v>
      </c>
      <c r="B28" s="88" t="s">
        <v>165</v>
      </c>
      <c r="C28" s="90" t="s">
        <v>190</v>
      </c>
      <c r="D28" s="90" t="s">
        <v>6</v>
      </c>
      <c r="E28" s="80" t="s">
        <v>23</v>
      </c>
      <c r="F28" s="75" t="s">
        <v>458</v>
      </c>
      <c r="G28" s="78" t="s">
        <v>921</v>
      </c>
      <c r="H28" s="95" t="str">
        <f>Tablica112375691012[[#This Row],[Godište]]&amp;""&amp;Tablica112375691012[[#This Row],[Spol]]</f>
        <v>2004Ž</v>
      </c>
      <c r="I28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29" spans="1:12" ht="12.75" x14ac:dyDescent="0.2">
      <c r="A29" s="128">
        <v>25</v>
      </c>
      <c r="B29" s="75" t="s">
        <v>468</v>
      </c>
      <c r="C29" s="79" t="s">
        <v>443</v>
      </c>
      <c r="D29" s="79" t="s">
        <v>6</v>
      </c>
      <c r="E29" s="80" t="s">
        <v>23</v>
      </c>
      <c r="F29" s="75" t="s">
        <v>470</v>
      </c>
      <c r="G29" s="78" t="s">
        <v>919</v>
      </c>
      <c r="H29" s="95" t="str">
        <f>Tablica112375691012[[#This Row],[Godište]]&amp;""&amp;Tablica112375691012[[#This Row],[Spol]]</f>
        <v>2007Ž</v>
      </c>
      <c r="I29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E2</v>
      </c>
    </row>
    <row r="30" spans="1:12" ht="12.75" x14ac:dyDescent="0.2">
      <c r="A30" s="128">
        <v>26</v>
      </c>
      <c r="B30" s="88" t="s">
        <v>104</v>
      </c>
      <c r="C30" s="90">
        <v>2007</v>
      </c>
      <c r="D30" s="90" t="s">
        <v>6</v>
      </c>
      <c r="E30" s="80" t="s">
        <v>52</v>
      </c>
      <c r="F30" s="75" t="s">
        <v>376</v>
      </c>
      <c r="G30" s="78" t="s">
        <v>660</v>
      </c>
      <c r="H30" s="95" t="str">
        <f>Tablica112375691012[[#This Row],[Godište]]&amp;""&amp;Tablica112375691012[[#This Row],[Spol]]</f>
        <v>2007Ž</v>
      </c>
      <c r="I30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E2</v>
      </c>
    </row>
    <row r="31" spans="1:12" ht="12.75" hidden="1" x14ac:dyDescent="0.2">
      <c r="A31" s="128">
        <v>27</v>
      </c>
      <c r="B31" s="88" t="s">
        <v>568</v>
      </c>
      <c r="C31" s="90">
        <v>2006</v>
      </c>
      <c r="D31" s="90" t="s">
        <v>6</v>
      </c>
      <c r="E31" s="80" t="s">
        <v>26</v>
      </c>
      <c r="F31" s="75" t="s">
        <v>68</v>
      </c>
      <c r="G31" s="78" t="s">
        <v>630</v>
      </c>
      <c r="H31" s="95" t="str">
        <f>Tablica112375691012[[#This Row],[Godište]]&amp;""&amp;Tablica112375691012[[#This Row],[Spol]]</f>
        <v>2006Ž</v>
      </c>
      <c r="I31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D2</v>
      </c>
    </row>
    <row r="32" spans="1:12" ht="12.75" hidden="1" x14ac:dyDescent="0.2">
      <c r="A32" s="128">
        <v>28</v>
      </c>
      <c r="B32" s="88" t="s">
        <v>587</v>
      </c>
      <c r="C32" s="90">
        <v>2004</v>
      </c>
      <c r="D32" s="90" t="s">
        <v>6</v>
      </c>
      <c r="E32" s="80" t="s">
        <v>52</v>
      </c>
      <c r="F32" s="75" t="s">
        <v>371</v>
      </c>
      <c r="G32" s="78" t="s">
        <v>630</v>
      </c>
      <c r="H32" s="95" t="str">
        <f>Tablica112375691012[[#This Row],[Godište]]&amp;""&amp;Tablica112375691012[[#This Row],[Spol]]</f>
        <v>2004Ž</v>
      </c>
      <c r="I32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C2</v>
      </c>
    </row>
    <row r="33" spans="1:9" ht="12.75" hidden="1" x14ac:dyDescent="0.2">
      <c r="A33" s="128">
        <v>29</v>
      </c>
      <c r="B33" s="88" t="s">
        <v>142</v>
      </c>
      <c r="C33" s="90">
        <v>2003</v>
      </c>
      <c r="D33" s="90" t="s">
        <v>6</v>
      </c>
      <c r="E33" s="80" t="s">
        <v>24</v>
      </c>
      <c r="F33" s="75" t="s">
        <v>534</v>
      </c>
      <c r="G33" s="78" t="s">
        <v>630</v>
      </c>
      <c r="H33" s="95" t="str">
        <f>Tablica112375691012[[#This Row],[Godište]]&amp;""&amp;Tablica112375691012[[#This Row],[Spol]]</f>
        <v>2003Ž</v>
      </c>
      <c r="I33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34" spans="1:9" ht="12.75" hidden="1" x14ac:dyDescent="0.2">
      <c r="A34" s="128">
        <v>30</v>
      </c>
      <c r="B34" s="88" t="s">
        <v>147</v>
      </c>
      <c r="C34" s="90">
        <v>2002</v>
      </c>
      <c r="D34" s="90" t="s">
        <v>6</v>
      </c>
      <c r="E34" s="80" t="s">
        <v>24</v>
      </c>
      <c r="F34" s="75" t="s">
        <v>543</v>
      </c>
      <c r="G34" s="78" t="s">
        <v>630</v>
      </c>
      <c r="H34" s="95" t="str">
        <f>Tablica112375691012[[#This Row],[Godište]]&amp;""&amp;Tablica112375691012[[#This Row],[Spol]]</f>
        <v>2002Ž</v>
      </c>
      <c r="I34" s="95" t="str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B2</v>
      </c>
    </row>
    <row r="35" spans="1:9" hidden="1" x14ac:dyDescent="0.2">
      <c r="A35" s="128">
        <v>31</v>
      </c>
      <c r="B35" s="101"/>
      <c r="C35" s="101"/>
      <c r="D35" s="101"/>
      <c r="E35" s="102"/>
      <c r="F35" s="101"/>
      <c r="G35" s="101"/>
      <c r="H35" s="95" t="str">
        <f>Tablica112375691012[[#This Row],[Godište]]&amp;""&amp;Tablica112375691012[[#This Row],[Spol]]</f>
        <v/>
      </c>
      <c r="I35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36" spans="1:9" hidden="1" x14ac:dyDescent="0.2">
      <c r="A36" s="128">
        <v>32</v>
      </c>
      <c r="B36" s="101"/>
      <c r="C36" s="101"/>
      <c r="D36" s="101"/>
      <c r="E36" s="102"/>
      <c r="F36" s="101"/>
      <c r="G36" s="101"/>
      <c r="H36" s="95" t="str">
        <f>Tablica112375691012[[#This Row],[Godište]]&amp;""&amp;Tablica112375691012[[#This Row],[Spol]]</f>
        <v/>
      </c>
      <c r="I36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37" spans="1:9" hidden="1" x14ac:dyDescent="0.2">
      <c r="A37" s="128">
        <v>33</v>
      </c>
      <c r="B37" s="101"/>
      <c r="C37" s="101"/>
      <c r="D37" s="101"/>
      <c r="E37" s="102"/>
      <c r="F37" s="101"/>
      <c r="G37" s="101"/>
      <c r="H37" s="95" t="str">
        <f>Tablica112375691012[[#This Row],[Godište]]&amp;""&amp;Tablica112375691012[[#This Row],[Spol]]</f>
        <v/>
      </c>
      <c r="I37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38" spans="1:9" hidden="1" x14ac:dyDescent="0.2">
      <c r="A38" s="128">
        <v>34</v>
      </c>
      <c r="B38" s="101"/>
      <c r="C38" s="101"/>
      <c r="D38" s="101"/>
      <c r="E38" s="102"/>
      <c r="F38" s="101"/>
      <c r="G38" s="101"/>
      <c r="H38" s="95" t="str">
        <f>Tablica112375691012[[#This Row],[Godište]]&amp;""&amp;Tablica112375691012[[#This Row],[Spol]]</f>
        <v/>
      </c>
      <c r="I38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39" spans="1:9" hidden="1" x14ac:dyDescent="0.2">
      <c r="A39" s="128">
        <v>35</v>
      </c>
      <c r="B39" s="101"/>
      <c r="C39" s="101"/>
      <c r="D39" s="101"/>
      <c r="E39" s="102"/>
      <c r="F39" s="101"/>
      <c r="G39" s="101"/>
      <c r="H39" s="95" t="str">
        <f>Tablica112375691012[[#This Row],[Godište]]&amp;""&amp;Tablica112375691012[[#This Row],[Spol]]</f>
        <v/>
      </c>
      <c r="I39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0" spans="1:9" hidden="1" x14ac:dyDescent="0.2">
      <c r="A40" s="128">
        <v>36</v>
      </c>
      <c r="B40" s="101"/>
      <c r="C40" s="101"/>
      <c r="D40" s="101"/>
      <c r="E40" s="102"/>
      <c r="F40" s="101"/>
      <c r="G40" s="101"/>
      <c r="H40" s="95" t="str">
        <f>Tablica112375691012[[#This Row],[Godište]]&amp;""&amp;Tablica112375691012[[#This Row],[Spol]]</f>
        <v/>
      </c>
      <c r="I40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1" spans="1:9" hidden="1" x14ac:dyDescent="0.2">
      <c r="A41" s="128">
        <v>37</v>
      </c>
      <c r="B41" s="101"/>
      <c r="C41" s="101"/>
      <c r="D41" s="101"/>
      <c r="E41" s="102"/>
      <c r="F41" s="101"/>
      <c r="G41" s="101"/>
      <c r="H41" s="95" t="str">
        <f>Tablica112375691012[[#This Row],[Godište]]&amp;""&amp;Tablica112375691012[[#This Row],[Spol]]</f>
        <v/>
      </c>
      <c r="I41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2" spans="1:9" hidden="1" x14ac:dyDescent="0.2">
      <c r="A42" s="128">
        <v>38</v>
      </c>
      <c r="B42" s="101"/>
      <c r="C42" s="101"/>
      <c r="D42" s="101"/>
      <c r="E42" s="102"/>
      <c r="F42" s="101"/>
      <c r="G42" s="101"/>
      <c r="H42" s="95" t="str">
        <f>Tablica112375691012[[#This Row],[Godište]]&amp;""&amp;Tablica112375691012[[#This Row],[Spol]]</f>
        <v/>
      </c>
      <c r="I42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3" spans="1:9" hidden="1" x14ac:dyDescent="0.2">
      <c r="A43" s="128">
        <v>39</v>
      </c>
      <c r="B43" s="101"/>
      <c r="C43" s="101"/>
      <c r="D43" s="101"/>
      <c r="E43" s="102"/>
      <c r="F43" s="101"/>
      <c r="G43" s="101"/>
      <c r="H43" s="95" t="str">
        <f>Tablica112375691012[[#This Row],[Godište]]&amp;""&amp;Tablica112375691012[[#This Row],[Spol]]</f>
        <v/>
      </c>
      <c r="I43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4" spans="1:9" hidden="1" x14ac:dyDescent="0.2">
      <c r="A44" s="128">
        <v>40</v>
      </c>
      <c r="B44" s="101"/>
      <c r="C44" s="101"/>
      <c r="D44" s="101"/>
      <c r="E44" s="102"/>
      <c r="F44" s="101"/>
      <c r="G44" s="101"/>
      <c r="H44" s="95" t="str">
        <f>Tablica112375691012[[#This Row],[Godište]]&amp;""&amp;Tablica112375691012[[#This Row],[Spol]]</f>
        <v/>
      </c>
      <c r="I44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5" spans="1:9" hidden="1" x14ac:dyDescent="0.2">
      <c r="A45" s="128">
        <v>41</v>
      </c>
      <c r="B45" s="101"/>
      <c r="C45" s="101"/>
      <c r="D45" s="101"/>
      <c r="E45" s="102"/>
      <c r="F45" s="101"/>
      <c r="G45" s="101"/>
      <c r="H45" s="95" t="str">
        <f>Tablica112375691012[[#This Row],[Godište]]&amp;""&amp;Tablica112375691012[[#This Row],[Spol]]</f>
        <v/>
      </c>
      <c r="I45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6" spans="1:9" hidden="1" x14ac:dyDescent="0.2">
      <c r="A46" s="128">
        <v>42</v>
      </c>
      <c r="B46" s="101"/>
      <c r="C46" s="101"/>
      <c r="D46" s="101"/>
      <c r="E46" s="102"/>
      <c r="F46" s="101"/>
      <c r="G46" s="101"/>
      <c r="H46" s="95" t="str">
        <f>Tablica112375691012[[#This Row],[Godište]]&amp;""&amp;Tablica112375691012[[#This Row],[Spol]]</f>
        <v/>
      </c>
      <c r="I46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7" spans="1:9" hidden="1" x14ac:dyDescent="0.2">
      <c r="A47" s="128">
        <v>43</v>
      </c>
      <c r="B47" s="101"/>
      <c r="C47" s="101"/>
      <c r="D47" s="101"/>
      <c r="E47" s="102"/>
      <c r="F47" s="101"/>
      <c r="G47" s="101"/>
      <c r="H47" s="95" t="str">
        <f>Tablica112375691012[[#This Row],[Godište]]&amp;""&amp;Tablica112375691012[[#This Row],[Spol]]</f>
        <v/>
      </c>
      <c r="I47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8" spans="1:9" hidden="1" x14ac:dyDescent="0.2">
      <c r="A48" s="128">
        <v>44</v>
      </c>
      <c r="B48" s="101"/>
      <c r="C48" s="101"/>
      <c r="D48" s="101"/>
      <c r="E48" s="102"/>
      <c r="F48" s="101"/>
      <c r="G48" s="101"/>
      <c r="H48" s="95" t="str">
        <f>Tablica112375691012[[#This Row],[Godište]]&amp;""&amp;Tablica112375691012[[#This Row],[Spol]]</f>
        <v/>
      </c>
      <c r="I48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49" spans="1:9" hidden="1" x14ac:dyDescent="0.2">
      <c r="A49" s="128">
        <v>45</v>
      </c>
      <c r="B49" s="101"/>
      <c r="C49" s="101"/>
      <c r="D49" s="101"/>
      <c r="E49" s="102"/>
      <c r="F49" s="101"/>
      <c r="G49" s="101"/>
      <c r="H49" s="95" t="str">
        <f>Tablica112375691012[[#This Row],[Godište]]&amp;""&amp;Tablica112375691012[[#This Row],[Spol]]</f>
        <v/>
      </c>
      <c r="I49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50" spans="1:9" hidden="1" x14ac:dyDescent="0.2">
      <c r="A50" s="128">
        <v>46</v>
      </c>
      <c r="B50" s="101"/>
      <c r="C50" s="101"/>
      <c r="D50" s="101"/>
      <c r="E50" s="102"/>
      <c r="F50" s="101"/>
      <c r="G50" s="101"/>
      <c r="H50" s="95" t="str">
        <f>Tablica112375691012[[#This Row],[Godište]]&amp;""&amp;Tablica112375691012[[#This Row],[Spol]]</f>
        <v/>
      </c>
      <c r="I50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51" spans="1:9" hidden="1" x14ac:dyDescent="0.2">
      <c r="A51" s="128">
        <v>47</v>
      </c>
      <c r="B51" s="101"/>
      <c r="C51" s="101"/>
      <c r="D51" s="101"/>
      <c r="E51" s="102"/>
      <c r="F51" s="101"/>
      <c r="G51" s="101"/>
      <c r="H51" s="95" t="str">
        <f>Tablica112375691012[[#This Row],[Godište]]&amp;""&amp;Tablica112375691012[[#This Row],[Spol]]</f>
        <v/>
      </c>
      <c r="I51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52" spans="1:9" hidden="1" x14ac:dyDescent="0.2">
      <c r="A52" s="128">
        <v>48</v>
      </c>
      <c r="B52" s="101"/>
      <c r="C52" s="101"/>
      <c r="D52" s="101"/>
      <c r="E52" s="102"/>
      <c r="F52" s="101"/>
      <c r="G52" s="101"/>
      <c r="H52" s="95" t="str">
        <f>Tablica112375691012[[#This Row],[Godište]]&amp;""&amp;Tablica112375691012[[#This Row],[Spol]]</f>
        <v/>
      </c>
      <c r="I52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53" spans="1:9" hidden="1" x14ac:dyDescent="0.2">
      <c r="A53" s="128">
        <v>49</v>
      </c>
      <c r="B53" s="101"/>
      <c r="C53" s="101"/>
      <c r="D53" s="101"/>
      <c r="E53" s="102"/>
      <c r="F53" s="101"/>
      <c r="G53" s="101"/>
      <c r="H53" s="95" t="str">
        <f>Tablica112375691012[[#This Row],[Godište]]&amp;""&amp;Tablica112375691012[[#This Row],[Spol]]</f>
        <v/>
      </c>
      <c r="I53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  <row r="54" spans="1:9" hidden="1" x14ac:dyDescent="0.2">
      <c r="A54" s="128">
        <v>50</v>
      </c>
      <c r="B54" s="101"/>
      <c r="C54" s="101"/>
      <c r="D54" s="101"/>
      <c r="E54" s="102"/>
      <c r="F54" s="101"/>
      <c r="G54" s="101"/>
      <c r="H54" s="95" t="str">
        <f>Tablica112375691012[[#This Row],[Godište]]&amp;""&amp;Tablica112375691012[[#This Row],[Spol]]</f>
        <v/>
      </c>
      <c r="I54" s="95">
        <f>IF(Tablica112375691012[[#This Row],[401]]="1998M","A1",IF(Tablica112375691012[[#This Row],[401]]="1997M","A1",IF(Tablica112375691012[[#This Row],[401]]="1996M","A1",IF(Tablica112375691012[[#This Row],[401]]="1999M","A1",IF(Tablica112375691012[[#This Row],[401]]="2000M","B1",IF(Tablica112375691012[[#This Row],[401]]="2001M","B1",IF(Tablica112375691012[[#This Row],[401]]="2002M","C1",IF(Tablica112375691012[[#This Row],[401]]="2003M","C1",IF(Tablica112375691012[[#This Row],[401]]="2004M","D1",IF(Tablica112375691012[[#This Row],[401]]="2005M","D1",IF(Tablica112375691012[[#This Row],[401]]="2006M","E1",IF(Tablica112375691012[[#This Row],[401]]="2007M","E1",IF(Tablica112375691012[[#This Row],[401]]="2008M","E1",IF(Tablica112375691012[[#This Row],[401]]="2009M","E1",IF(Tablica112375691012[[#This Row],[401]]="1997Ž","A2",IF(Tablica112375691012[[#This Row],[401]]="1998Ž","A2",IF(Tablica112375691012[[#This Row],[401]]="1999Ž","A2",IF(Tablica112375691012[[#This Row],[401]]="2000Ž","A2",IF(Tablica112375691012[[#This Row],[401]]="2001Ž","A2",IF(Tablica112375691012[[#This Row],[401]]="2002Ž","B2",IF(Tablica112375691012[[#This Row],[401]]="2003Ž","B2",IF(Tablica112375691012[[#This Row],[401]]="2004Ž","C2",IF(Tablica112375691012[[#This Row],[401]]="2005Ž","C2",IF(Tablica112375691012[[#This Row],[401]]="2006Ž","D2",IF(Tablica112375691012[[#This Row],[401]]="2007Ž","E2",IF(Tablica112375691012[[#This Row],[401]]="2008Ž","E2",IF(Tablica112375691012[[#This Row],[401]]="2009Ž","E2",IF(Tablica112375691012[[#This Row],[401]]="2010Ž","E2",))))))))))))))))))))))))))))</f>
        <v>0</v>
      </c>
    </row>
  </sheetData>
  <mergeCells count="2">
    <mergeCell ref="B1:G1"/>
    <mergeCell ref="B2:G2"/>
  </mergeCells>
  <pageMargins left="0.70866141732283472" right="0.70866141732283472" top="0.74803149606299213" bottom="0.74803149606299213" header="0.31496062992125984" footer="0.31496062992125984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List1!$A$1:$A$12</xm:f>
          </x14:formula1>
          <xm:sqref>B2:G2</xm:sqref>
        </x14:dataValidation>
        <x14:dataValidation type="list" allowBlank="1" showInputMessage="1" showErrorMessage="1">
          <x14:formula1>
            <xm:f>List1!$A$15:$A$20</xm:f>
          </x14:formula1>
          <xm:sqref>B1:G1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C6" sqref="C6"/>
    </sheetView>
  </sheetViews>
  <sheetFormatPr defaultRowHeight="15" x14ac:dyDescent="0.25"/>
  <cols>
    <col min="1" max="1" width="9.140625" customWidth="1"/>
    <col min="2" max="2" width="9.28515625" customWidth="1"/>
    <col min="3" max="3" width="13.7109375" customWidth="1"/>
    <col min="4" max="4" width="14" customWidth="1"/>
    <col min="6" max="6" width="11.28515625" customWidth="1"/>
    <col min="7" max="7" width="13.140625" customWidth="1"/>
    <col min="10" max="10" width="10.140625" customWidth="1"/>
    <col min="12" max="12" width="17.140625" customWidth="1"/>
    <col min="13" max="13" width="12.140625" customWidth="1"/>
    <col min="14" max="14" width="13.140625" customWidth="1"/>
    <col min="15" max="15" width="10" customWidth="1"/>
  </cols>
  <sheetData>
    <row r="1" spans="1:15" x14ac:dyDescent="0.25">
      <c r="A1" s="150"/>
      <c r="B1" s="150"/>
      <c r="C1" s="150" t="s">
        <v>948</v>
      </c>
      <c r="D1" s="150"/>
      <c r="E1" s="150"/>
      <c r="F1" s="7" t="s">
        <v>3</v>
      </c>
      <c r="G1" s="10" t="s">
        <v>10</v>
      </c>
      <c r="I1" s="150"/>
      <c r="J1" s="150"/>
      <c r="K1" s="150" t="s">
        <v>215</v>
      </c>
      <c r="L1" s="150"/>
      <c r="M1" s="150"/>
      <c r="N1" s="7" t="s">
        <v>3</v>
      </c>
      <c r="O1" s="10" t="s">
        <v>10</v>
      </c>
    </row>
    <row r="2" spans="1:15" x14ac:dyDescent="0.25">
      <c r="I2" s="22"/>
      <c r="J2" s="22"/>
      <c r="K2" s="22"/>
      <c r="L2" s="22"/>
      <c r="M2" s="22"/>
      <c r="N2" s="22"/>
      <c r="O2" s="22"/>
    </row>
    <row r="3" spans="1:15" x14ac:dyDescent="0.25">
      <c r="A3" s="8" t="s">
        <v>15</v>
      </c>
      <c r="B3" s="8" t="s">
        <v>14</v>
      </c>
      <c r="C3" s="8" t="s">
        <v>1</v>
      </c>
      <c r="D3" s="8" t="s">
        <v>13</v>
      </c>
      <c r="E3" s="8" t="s">
        <v>12</v>
      </c>
      <c r="F3" s="8" t="s">
        <v>11</v>
      </c>
      <c r="G3" s="8" t="s">
        <v>214</v>
      </c>
      <c r="I3" s="8" t="s">
        <v>15</v>
      </c>
      <c r="J3" s="8" t="s">
        <v>14</v>
      </c>
      <c r="K3" s="8" t="s">
        <v>1</v>
      </c>
      <c r="L3" s="8" t="s">
        <v>13</v>
      </c>
      <c r="M3" s="8" t="s">
        <v>12</v>
      </c>
      <c r="N3" s="8" t="s">
        <v>11</v>
      </c>
      <c r="O3" s="8" t="s">
        <v>214</v>
      </c>
    </row>
    <row r="4" spans="1:15" ht="16.5" thickBot="1" x14ac:dyDescent="0.3">
      <c r="A4" s="11"/>
      <c r="B4" s="20" t="s">
        <v>211</v>
      </c>
      <c r="C4" s="20" t="s">
        <v>208</v>
      </c>
      <c r="D4" s="20"/>
      <c r="E4" s="11"/>
      <c r="F4" s="12"/>
      <c r="G4" s="14" t="s">
        <v>953</v>
      </c>
      <c r="I4" s="11"/>
      <c r="J4" s="20"/>
      <c r="K4" s="25"/>
      <c r="L4" s="20"/>
      <c r="M4" s="11"/>
      <c r="N4" s="12"/>
      <c r="O4" s="14"/>
    </row>
    <row r="5" spans="1:15" ht="17.25" thickTop="1" thickBot="1" x14ac:dyDescent="0.3">
      <c r="A5" s="3"/>
      <c r="B5" s="206" t="s">
        <v>871</v>
      </c>
      <c r="C5" s="206" t="s">
        <v>872</v>
      </c>
      <c r="D5" s="1"/>
      <c r="E5" s="3"/>
      <c r="F5" s="1"/>
      <c r="G5" s="4" t="s">
        <v>958</v>
      </c>
      <c r="I5" s="3"/>
      <c r="J5" s="13"/>
      <c r="K5" s="24"/>
      <c r="L5" s="13"/>
      <c r="M5" s="3"/>
      <c r="N5" s="1"/>
      <c r="O5" s="14"/>
    </row>
    <row r="6" spans="1:15" ht="17.25" thickTop="1" thickBot="1" x14ac:dyDescent="0.3">
      <c r="A6" s="5"/>
      <c r="B6" s="209" t="s">
        <v>213</v>
      </c>
      <c r="C6" s="15" t="s">
        <v>210</v>
      </c>
      <c r="D6" s="6"/>
      <c r="E6" s="5"/>
      <c r="F6" s="6"/>
      <c r="G6" s="210" t="s">
        <v>956</v>
      </c>
      <c r="I6" s="5"/>
      <c r="J6" s="6"/>
      <c r="K6" s="36"/>
      <c r="L6" s="6"/>
      <c r="M6" s="5"/>
      <c r="N6" s="6"/>
      <c r="O6" s="15"/>
    </row>
    <row r="7" spans="1:15" ht="16.5" thickBot="1" x14ac:dyDescent="0.3">
      <c r="A7" s="11"/>
      <c r="B7" s="20" t="s">
        <v>212</v>
      </c>
      <c r="C7" s="20" t="s">
        <v>205</v>
      </c>
      <c r="D7" s="20"/>
      <c r="E7" s="11"/>
      <c r="F7" s="12"/>
      <c r="G7" s="14" t="s">
        <v>954</v>
      </c>
      <c r="I7" s="3"/>
      <c r="J7" s="1"/>
      <c r="K7" s="37"/>
      <c r="L7" s="1"/>
      <c r="M7" s="3"/>
      <c r="N7" s="1"/>
      <c r="O7" s="4"/>
    </row>
    <row r="8" spans="1:15" ht="17.25" thickTop="1" thickBot="1" x14ac:dyDescent="0.3">
      <c r="A8" s="3"/>
      <c r="B8" s="13" t="s">
        <v>206</v>
      </c>
      <c r="C8" s="13" t="s">
        <v>209</v>
      </c>
      <c r="D8" s="13"/>
      <c r="E8" s="3"/>
      <c r="F8" s="1"/>
      <c r="G8" s="4" t="s">
        <v>955</v>
      </c>
      <c r="I8" s="3"/>
      <c r="J8" s="13"/>
      <c r="K8" s="24"/>
      <c r="L8" s="13"/>
      <c r="M8" s="3"/>
      <c r="N8" s="1"/>
      <c r="O8" s="14"/>
    </row>
    <row r="9" spans="1:15" ht="17.25" thickTop="1" thickBot="1" x14ac:dyDescent="0.3">
      <c r="A9" s="3"/>
      <c r="B9" s="206" t="s">
        <v>204</v>
      </c>
      <c r="C9" s="13" t="s">
        <v>870</v>
      </c>
      <c r="D9" s="1"/>
      <c r="E9" s="3"/>
      <c r="F9" s="1"/>
      <c r="G9" s="14" t="s">
        <v>952</v>
      </c>
      <c r="I9" s="3"/>
      <c r="J9" s="1"/>
      <c r="K9" s="19"/>
      <c r="L9" s="1"/>
      <c r="M9" s="3"/>
      <c r="N9" s="1"/>
      <c r="O9" s="4"/>
    </row>
    <row r="10" spans="1:15" ht="17.25" thickTop="1" thickBot="1" x14ac:dyDescent="0.3">
      <c r="A10" s="3"/>
      <c r="B10" s="206" t="s">
        <v>868</v>
      </c>
      <c r="C10" s="206" t="s">
        <v>869</v>
      </c>
      <c r="D10" s="1"/>
      <c r="E10" s="3"/>
      <c r="F10" s="1"/>
      <c r="G10" s="208" t="s">
        <v>957</v>
      </c>
    </row>
    <row r="11" spans="1:15" ht="17.25" thickTop="1" thickBot="1" x14ac:dyDescent="0.3">
      <c r="A11" s="11"/>
      <c r="B11" s="207" t="s">
        <v>873</v>
      </c>
      <c r="C11" s="207" t="s">
        <v>207</v>
      </c>
      <c r="D11" s="12"/>
      <c r="E11" s="11"/>
      <c r="F11" s="12"/>
      <c r="G11" s="208" t="s">
        <v>959</v>
      </c>
    </row>
    <row r="12" spans="1:15" ht="16.5" thickTop="1" x14ac:dyDescent="0.25">
      <c r="A12" s="11"/>
      <c r="B12" s="12" t="s">
        <v>950</v>
      </c>
      <c r="C12" s="20" t="s">
        <v>951</v>
      </c>
      <c r="D12" s="12"/>
      <c r="E12" s="11"/>
      <c r="F12" s="12"/>
      <c r="G12" s="196" t="s">
        <v>960</v>
      </c>
    </row>
  </sheetData>
  <mergeCells count="4">
    <mergeCell ref="A1:B1"/>
    <mergeCell ref="I1:J1"/>
    <mergeCell ref="K1:M1"/>
    <mergeCell ref="C1:E1"/>
  </mergeCells>
  <conditionalFormatting sqref="G4:G6">
    <cfRule type="top10" dxfId="1" priority="4" rank="3"/>
  </conditionalFormatting>
  <conditionalFormatting sqref="O4:O6">
    <cfRule type="top10" dxfId="0" priority="1" rank="3"/>
  </conditionalFormatting>
  <pageMargins left="0.47" right="0.7" top="0.75" bottom="0.75" header="0.3" footer="0.3"/>
  <pageSetup paperSize="9" orientation="portrait" horizontalDpi="4294967293" verticalDpi="4294967293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PROTOKOL</vt:lpstr>
      <vt:lpstr>pLIVAČI</vt:lpstr>
      <vt:lpstr>1a</vt:lpstr>
      <vt:lpstr>1b</vt:lpstr>
      <vt:lpstr>2a</vt:lpstr>
      <vt:lpstr>2b</vt:lpstr>
      <vt:lpstr>3a</vt:lpstr>
      <vt:lpstr>3b</vt:lpstr>
      <vt:lpstr>ŠTAFETA</vt:lpstr>
      <vt:lpstr>01A</vt:lpstr>
      <vt:lpstr>01B</vt:lpstr>
      <vt:lpstr>02A</vt:lpstr>
      <vt:lpstr>02B</vt:lpstr>
      <vt:lpstr>03A</vt:lpstr>
      <vt:lpstr>03B</vt:lpstr>
      <vt:lpstr>List1</vt:lpstr>
      <vt:lpstr>Medalje</vt:lpstr>
      <vt:lpstr>'01B'!Print_Area</vt:lpstr>
      <vt:lpstr>'1a'!Print_Area</vt:lpstr>
      <vt:lpstr>'1b'!Print_Area</vt:lpstr>
      <vt:lpstr>'2a'!Print_Area</vt:lpstr>
      <vt:lpstr>'2b'!Print_Area</vt:lpstr>
      <vt:lpstr>'3a'!Print_Area</vt:lpstr>
      <vt:lpstr>'3b'!Print_Area</vt:lpstr>
      <vt:lpstr>ŠTAFETA!Print_Area</vt:lpstr>
      <vt:lpstr>'01A'!Print_Titles</vt:lpstr>
      <vt:lpstr>'01B'!Print_Titles</vt:lpstr>
      <vt:lpstr>'02A'!Print_Titles</vt:lpstr>
      <vt:lpstr>'02B'!Print_Titles</vt:lpstr>
      <vt:lpstr>'1a'!Print_Titles</vt:lpstr>
      <vt:lpstr>'1b'!Print_Titles</vt:lpstr>
      <vt:lpstr>'2a'!Print_Titles</vt:lpstr>
      <vt:lpstr>'2b'!Print_Titles</vt:lpstr>
      <vt:lpstr>'3a'!Print_Titles</vt:lpstr>
      <vt:lpstr>'3b'!Print_Titles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Klem</dc:creator>
  <cp:lastModifiedBy>Alma</cp:lastModifiedBy>
  <cp:lastPrinted>2016-04-16T09:45:19Z</cp:lastPrinted>
  <dcterms:created xsi:type="dcterms:W3CDTF">2015-10-05T08:36:51Z</dcterms:created>
  <dcterms:modified xsi:type="dcterms:W3CDTF">2016-04-16T10:39:25Z</dcterms:modified>
</cp:coreProperties>
</file>